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iwinsoccerbets/"/>
    </mc:Choice>
  </mc:AlternateContent>
  <bookViews>
    <workbookView xWindow="0" yWindow="465" windowWidth="27315" windowHeight="13560"/>
  </bookViews>
  <sheets>
    <sheet name="complete results" sheetId="9" r:id="rId1"/>
    <sheet name="summary" sheetId="4" r:id="rId2"/>
    <sheet name="month 3 only" sheetId="11" state="hidden" r:id="rId3"/>
    <sheet name="month 2" sheetId="10" state="hidden" r:id="rId4"/>
    <sheet name="Sheet4" sheetId="6" state="hidden" r:id="rId5"/>
    <sheet name="Sheet5" sheetId="7" state="hidden" r:id="rId6"/>
    <sheet name="Sheet1" sheetId="8" state="hidden" r:id="rId7"/>
  </sheets>
  <definedNames>
    <definedName name="_1Excel_BuiltIn__FilterDatabase_1" localSheetId="0">#REF!</definedName>
    <definedName name="_1Excel_BuiltIn__FilterDatabase_1" localSheetId="3">#REF!</definedName>
    <definedName name="_1Excel_BuiltIn__FilterDatabase_1" localSheetId="2">#REF!</definedName>
    <definedName name="_1Excel_BuiltIn__FilterDatabase_1">#REF!</definedName>
    <definedName name="aa" localSheetId="3">#REF!</definedName>
    <definedName name="aa" localSheetId="2">#REF!</definedName>
    <definedName name="aa">#REF!</definedName>
    <definedName name="EACHWAY">Sheet1!$A$1:$A$2</definedName>
    <definedName name="Excel_BuiltIn__FilterDatabase" localSheetId="0">#REF!</definedName>
    <definedName name="Excel_BuiltIn__FilterDatabase" localSheetId="3">#REF!</definedName>
    <definedName name="Excel_BuiltIn__FilterDatabase" localSheetId="2">#REF!</definedName>
    <definedName name="Excel_BuiltIn__FilterDatabase">#REF!</definedName>
    <definedName name="FRACTIONS">Sheet5!$A$1:$A$4</definedName>
    <definedName name="RESULT">Sheet4!$A$1:$A$4</definedName>
    <definedName name="sss" localSheetId="3">#REF!</definedName>
    <definedName name="sss" localSheetId="2">#REF!</definedName>
    <definedName name="sss">#REF!</definedName>
    <definedName name="sssssssss" localSheetId="3">#REF!</definedName>
    <definedName name="sssssssss" localSheetId="2">#REF!</definedName>
    <definedName name="sssssssss">#REF!</definedName>
    <definedName name="sssssssssssssssss" localSheetId="3">#REF!</definedName>
    <definedName name="sssssssssssssssss" localSheetId="2">#REF!</definedName>
    <definedName name="sssssssssssssssss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4" l="1"/>
  <c r="B11" i="4"/>
  <c r="B8" i="4"/>
  <c r="C8" i="4"/>
  <c r="C4" i="4"/>
  <c r="B4" i="4"/>
  <c r="C15" i="4"/>
  <c r="B15" i="4"/>
  <c r="A15" i="4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55" i="9"/>
  <c r="AP56" i="9"/>
  <c r="AP57" i="9"/>
  <c r="AP58" i="9"/>
  <c r="AP59" i="9"/>
  <c r="AP60" i="9"/>
  <c r="AP61" i="9"/>
  <c r="AP62" i="9"/>
  <c r="AP63" i="9"/>
  <c r="AP64" i="9"/>
  <c r="AP65" i="9"/>
  <c r="AP66" i="9"/>
  <c r="AP67" i="9"/>
  <c r="AP68" i="9"/>
  <c r="AP69" i="9"/>
  <c r="AP70" i="9"/>
  <c r="AP71" i="9"/>
  <c r="AP72" i="9"/>
  <c r="AP73" i="9"/>
  <c r="AP74" i="9"/>
  <c r="AP75" i="9"/>
  <c r="AP76" i="9"/>
  <c r="AP77" i="9"/>
  <c r="AP78" i="9"/>
  <c r="AP79" i="9"/>
  <c r="AP80" i="9"/>
  <c r="AP81" i="9"/>
  <c r="AP82" i="9"/>
  <c r="AP83" i="9"/>
  <c r="AP84" i="9"/>
  <c r="AP85" i="9"/>
  <c r="AP86" i="9"/>
  <c r="AP87" i="9"/>
  <c r="AP88" i="9"/>
  <c r="AP89" i="9"/>
  <c r="AP90" i="9"/>
  <c r="AP91" i="9"/>
  <c r="AP92" i="9"/>
  <c r="AP93" i="9"/>
  <c r="AP94" i="9"/>
  <c r="AP95" i="9"/>
  <c r="AP96" i="9"/>
  <c r="AP97" i="9"/>
  <c r="AP98" i="9"/>
  <c r="AP99" i="9"/>
  <c r="AP100" i="9"/>
  <c r="AP101" i="9"/>
  <c r="AP102" i="9"/>
  <c r="AP103" i="9"/>
  <c r="AP104" i="9"/>
  <c r="AP105" i="9"/>
  <c r="AP106" i="9"/>
  <c r="AP107" i="9"/>
  <c r="AP108" i="9"/>
  <c r="AP109" i="9"/>
  <c r="AP110" i="9"/>
  <c r="AP111" i="9"/>
  <c r="AP112" i="9"/>
  <c r="AP113" i="9"/>
  <c r="AP114" i="9"/>
  <c r="AP115" i="9"/>
  <c r="AP116" i="9"/>
  <c r="AP117" i="9"/>
  <c r="AP118" i="9"/>
  <c r="AP119" i="9"/>
  <c r="AP120" i="9"/>
  <c r="AP121" i="9"/>
  <c r="AP122" i="9"/>
  <c r="AP123" i="9"/>
  <c r="AP124" i="9"/>
  <c r="AP125" i="9"/>
  <c r="AP126" i="9"/>
  <c r="AP127" i="9"/>
  <c r="AP128" i="9"/>
  <c r="AP129" i="9"/>
  <c r="AP130" i="9"/>
  <c r="AP131" i="9"/>
  <c r="AP132" i="9"/>
  <c r="AP133" i="9"/>
  <c r="AP134" i="9"/>
  <c r="AP135" i="9"/>
  <c r="AP136" i="9"/>
  <c r="AP137" i="9"/>
  <c r="AP138" i="9"/>
  <c r="AP139" i="9"/>
  <c r="AP140" i="9"/>
  <c r="AP141" i="9"/>
  <c r="AP142" i="9"/>
  <c r="AP143" i="9"/>
  <c r="AP144" i="9"/>
  <c r="AP145" i="9"/>
  <c r="AP146" i="9"/>
  <c r="AP147" i="9"/>
  <c r="AP148" i="9"/>
  <c r="AP149" i="9"/>
  <c r="AP150" i="9"/>
  <c r="AP151" i="9"/>
  <c r="AP152" i="9"/>
  <c r="AP153" i="9"/>
  <c r="AP154" i="9"/>
  <c r="AP155" i="9"/>
  <c r="AP156" i="9"/>
  <c r="AP157" i="9"/>
  <c r="AP158" i="9"/>
  <c r="R159" i="9"/>
  <c r="S159" i="9"/>
  <c r="AP159" i="9"/>
  <c r="AP160" i="9"/>
  <c r="AP161" i="9"/>
  <c r="AP162" i="9"/>
  <c r="AP163" i="9"/>
  <c r="AP164" i="9"/>
  <c r="AP165" i="9"/>
  <c r="AP166" i="9"/>
  <c r="AP167" i="9"/>
  <c r="AP168" i="9"/>
  <c r="AP169" i="9"/>
  <c r="AP170" i="9"/>
  <c r="AP171" i="9"/>
  <c r="AP172" i="9"/>
  <c r="AP173" i="9"/>
  <c r="AP174" i="9"/>
  <c r="AP175" i="9"/>
  <c r="AP176" i="9"/>
  <c r="AP177" i="9"/>
  <c r="AP178" i="9"/>
  <c r="AP179" i="9"/>
  <c r="AP180" i="9"/>
  <c r="AP181" i="9"/>
  <c r="AP182" i="9"/>
  <c r="AP183" i="9"/>
  <c r="AP184" i="9"/>
  <c r="AP185" i="9"/>
  <c r="AP186" i="9"/>
  <c r="AP187" i="9"/>
  <c r="AP188" i="9"/>
  <c r="AP189" i="9"/>
  <c r="AP190" i="9"/>
  <c r="AP191" i="9"/>
  <c r="AP192" i="9"/>
  <c r="AP193" i="9"/>
  <c r="AP194" i="9"/>
  <c r="AP195" i="9"/>
  <c r="AP196" i="9"/>
  <c r="AP197" i="9"/>
  <c r="AP198" i="9"/>
  <c r="AP199" i="9"/>
  <c r="AP200" i="9"/>
  <c r="AP201" i="9"/>
  <c r="AP202" i="9"/>
  <c r="AP203" i="9"/>
  <c r="AP204" i="9"/>
  <c r="AP205" i="9"/>
  <c r="AP206" i="9"/>
  <c r="AP207" i="9"/>
  <c r="AP208" i="9"/>
  <c r="AP209" i="9"/>
  <c r="AP210" i="9"/>
  <c r="AP211" i="9"/>
  <c r="AP8" i="9"/>
  <c r="C9" i="4"/>
  <c r="T159" i="9"/>
  <c r="C16" i="4"/>
  <c r="S115" i="9"/>
  <c r="T115" i="9"/>
  <c r="S116" i="9"/>
  <c r="T116" i="9"/>
  <c r="S117" i="9"/>
  <c r="T117" i="9"/>
  <c r="S118" i="9"/>
  <c r="T118" i="9"/>
  <c r="S119" i="9"/>
  <c r="T119" i="9"/>
  <c r="S120" i="9"/>
  <c r="T120" i="9"/>
  <c r="S121" i="9"/>
  <c r="T121" i="9"/>
  <c r="S122" i="9"/>
  <c r="T122" i="9"/>
  <c r="S123" i="9"/>
  <c r="T123" i="9"/>
  <c r="S124" i="9"/>
  <c r="T124" i="9"/>
  <c r="S125" i="9"/>
  <c r="T125" i="9"/>
  <c r="S126" i="9"/>
  <c r="T126" i="9"/>
  <c r="S127" i="9"/>
  <c r="T127" i="9"/>
  <c r="S128" i="9"/>
  <c r="T128" i="9"/>
  <c r="S129" i="9"/>
  <c r="T129" i="9"/>
  <c r="S130" i="9"/>
  <c r="T130" i="9"/>
  <c r="S131" i="9"/>
  <c r="T131" i="9"/>
  <c r="S132" i="9"/>
  <c r="T132" i="9"/>
  <c r="S133" i="9"/>
  <c r="T133" i="9"/>
  <c r="S134" i="9"/>
  <c r="T134" i="9"/>
  <c r="S135" i="9"/>
  <c r="T135" i="9"/>
  <c r="S136" i="9"/>
  <c r="T136" i="9"/>
  <c r="S137" i="9"/>
  <c r="T137" i="9"/>
  <c r="S138" i="9"/>
  <c r="T138" i="9"/>
  <c r="S139" i="9"/>
  <c r="T139" i="9"/>
  <c r="S140" i="9"/>
  <c r="T140" i="9"/>
  <c r="S141" i="9"/>
  <c r="T141" i="9"/>
  <c r="S142" i="9"/>
  <c r="T142" i="9"/>
  <c r="S143" i="9"/>
  <c r="T143" i="9"/>
  <c r="S144" i="9"/>
  <c r="T144" i="9"/>
  <c r="S145" i="9"/>
  <c r="T145" i="9"/>
  <c r="S146" i="9"/>
  <c r="T146" i="9"/>
  <c r="S147" i="9"/>
  <c r="T147" i="9"/>
  <c r="S148" i="9"/>
  <c r="T148" i="9"/>
  <c r="S149" i="9"/>
  <c r="T149" i="9"/>
  <c r="S150" i="9"/>
  <c r="T150" i="9"/>
  <c r="S151" i="9"/>
  <c r="T151" i="9"/>
  <c r="S152" i="9"/>
  <c r="T152" i="9"/>
  <c r="S153" i="9"/>
  <c r="T153" i="9"/>
  <c r="S154" i="9"/>
  <c r="T154" i="9"/>
  <c r="S155" i="9"/>
  <c r="T155" i="9"/>
  <c r="S156" i="9"/>
  <c r="T156" i="9"/>
  <c r="S157" i="9"/>
  <c r="T157" i="9"/>
  <c r="S158" i="9"/>
  <c r="T158" i="9"/>
  <c r="S160" i="9"/>
  <c r="T160" i="9"/>
  <c r="S161" i="9"/>
  <c r="T161" i="9"/>
  <c r="S162" i="9"/>
  <c r="T162" i="9"/>
  <c r="S163" i="9"/>
  <c r="T163" i="9"/>
  <c r="S164" i="9"/>
  <c r="T164" i="9"/>
  <c r="S165" i="9"/>
  <c r="T165" i="9"/>
  <c r="S166" i="9"/>
  <c r="T166" i="9"/>
  <c r="S167" i="9"/>
  <c r="T167" i="9"/>
  <c r="S168" i="9"/>
  <c r="T168" i="9"/>
  <c r="S169" i="9"/>
  <c r="T169" i="9"/>
  <c r="S170" i="9"/>
  <c r="T170" i="9"/>
  <c r="S171" i="9"/>
  <c r="T171" i="9"/>
  <c r="S172" i="9"/>
  <c r="T172" i="9"/>
  <c r="S173" i="9"/>
  <c r="T173" i="9"/>
  <c r="S174" i="9"/>
  <c r="T174" i="9"/>
  <c r="S175" i="9"/>
  <c r="T175" i="9"/>
  <c r="S176" i="9"/>
  <c r="T176" i="9"/>
  <c r="S177" i="9"/>
  <c r="T177" i="9"/>
  <c r="S178" i="9"/>
  <c r="T178" i="9"/>
  <c r="S179" i="9"/>
  <c r="T179" i="9"/>
  <c r="S180" i="9"/>
  <c r="T180" i="9"/>
  <c r="S181" i="9"/>
  <c r="T181" i="9"/>
  <c r="S182" i="9"/>
  <c r="T182" i="9"/>
  <c r="S183" i="9"/>
  <c r="T183" i="9"/>
  <c r="S184" i="9"/>
  <c r="T184" i="9"/>
  <c r="S185" i="9"/>
  <c r="T185" i="9"/>
  <c r="S186" i="9"/>
  <c r="T186" i="9"/>
  <c r="S187" i="9"/>
  <c r="T187" i="9"/>
  <c r="S188" i="9"/>
  <c r="T188" i="9"/>
  <c r="S189" i="9"/>
  <c r="T189" i="9"/>
  <c r="S190" i="9"/>
  <c r="T190" i="9"/>
  <c r="S191" i="9"/>
  <c r="T191" i="9"/>
  <c r="S192" i="9"/>
  <c r="T192" i="9"/>
  <c r="S193" i="9"/>
  <c r="T193" i="9"/>
  <c r="S194" i="9"/>
  <c r="T194" i="9"/>
  <c r="S195" i="9"/>
  <c r="T195" i="9"/>
  <c r="S196" i="9"/>
  <c r="T196" i="9"/>
  <c r="S197" i="9"/>
  <c r="T197" i="9"/>
  <c r="S198" i="9"/>
  <c r="T198" i="9"/>
  <c r="S199" i="9"/>
  <c r="T199" i="9"/>
  <c r="S200" i="9"/>
  <c r="T200" i="9"/>
  <c r="S201" i="9"/>
  <c r="T201" i="9"/>
  <c r="S202" i="9"/>
  <c r="T202" i="9"/>
  <c r="S203" i="9"/>
  <c r="T203" i="9"/>
  <c r="S204" i="9"/>
  <c r="T204" i="9"/>
  <c r="S205" i="9"/>
  <c r="T205" i="9"/>
  <c r="S206" i="9"/>
  <c r="T206" i="9"/>
  <c r="S207" i="9"/>
  <c r="T207" i="9"/>
  <c r="S208" i="9"/>
  <c r="T208" i="9"/>
  <c r="S209" i="9"/>
  <c r="T209" i="9"/>
  <c r="S210" i="9"/>
  <c r="T210" i="9"/>
  <c r="S211" i="9"/>
  <c r="T211" i="9"/>
  <c r="C14" i="4"/>
  <c r="B14" i="4"/>
  <c r="B16" i="4"/>
  <c r="O186" i="9"/>
  <c r="P186" i="9"/>
  <c r="R186" i="9"/>
  <c r="Q186" i="9"/>
  <c r="O187" i="9"/>
  <c r="P187" i="9"/>
  <c r="Q187" i="9"/>
  <c r="R187" i="9"/>
  <c r="O188" i="9"/>
  <c r="P188" i="9"/>
  <c r="Q188" i="9"/>
  <c r="R188" i="9"/>
  <c r="O189" i="9"/>
  <c r="P189" i="9"/>
  <c r="Q189" i="9"/>
  <c r="R189" i="9"/>
  <c r="O190" i="9"/>
  <c r="P190" i="9"/>
  <c r="R190" i="9"/>
  <c r="Q190" i="9"/>
  <c r="O191" i="9"/>
  <c r="P191" i="9"/>
  <c r="R191" i="9"/>
  <c r="Q191" i="9"/>
  <c r="O192" i="9"/>
  <c r="P192" i="9"/>
  <c r="R192" i="9"/>
  <c r="Q192" i="9"/>
  <c r="O193" i="9"/>
  <c r="P193" i="9"/>
  <c r="Q193" i="9"/>
  <c r="R193" i="9"/>
  <c r="O194" i="9"/>
  <c r="P194" i="9"/>
  <c r="Q194" i="9"/>
  <c r="R194" i="9"/>
  <c r="O195" i="9"/>
  <c r="P195" i="9"/>
  <c r="R195" i="9"/>
  <c r="Q195" i="9"/>
  <c r="O196" i="9"/>
  <c r="P196" i="9"/>
  <c r="R196" i="9"/>
  <c r="Q196" i="9"/>
  <c r="O197" i="9"/>
  <c r="P197" i="9"/>
  <c r="Q197" i="9"/>
  <c r="R197" i="9"/>
  <c r="O198" i="9"/>
  <c r="P198" i="9"/>
  <c r="Q198" i="9"/>
  <c r="R198" i="9"/>
  <c r="O199" i="9"/>
  <c r="P199" i="9"/>
  <c r="R199" i="9"/>
  <c r="Q199" i="9"/>
  <c r="F9" i="4"/>
  <c r="G9" i="4"/>
  <c r="G8" i="4"/>
  <c r="G10" i="4"/>
  <c r="F8" i="4"/>
  <c r="G4" i="4"/>
  <c r="G7" i="4"/>
  <c r="F4" i="4"/>
  <c r="F7" i="4"/>
  <c r="R90" i="9"/>
  <c r="S90" i="9"/>
  <c r="T90" i="9"/>
  <c r="O91" i="9"/>
  <c r="R91" i="9"/>
  <c r="S91" i="9"/>
  <c r="T91" i="9"/>
  <c r="O92" i="9"/>
  <c r="R92" i="9"/>
  <c r="S92" i="9"/>
  <c r="T92" i="9"/>
  <c r="S93" i="9"/>
  <c r="R93" i="9"/>
  <c r="T93" i="9"/>
  <c r="R94" i="9"/>
  <c r="T94" i="9"/>
  <c r="T95" i="9"/>
  <c r="T96" i="9"/>
  <c r="O97" i="9"/>
  <c r="R97" i="9"/>
  <c r="T97" i="9"/>
  <c r="T98" i="9"/>
  <c r="T99" i="9"/>
  <c r="R100" i="9"/>
  <c r="T100" i="9"/>
  <c r="T101" i="9"/>
  <c r="T102" i="9"/>
  <c r="O103" i="9"/>
  <c r="R103" i="9"/>
  <c r="T103" i="9"/>
  <c r="O104" i="9"/>
  <c r="R104" i="9"/>
  <c r="T104" i="9"/>
  <c r="R105" i="9"/>
  <c r="T105" i="9"/>
  <c r="T106" i="9"/>
  <c r="T107" i="9"/>
  <c r="T108" i="9"/>
  <c r="O109" i="9"/>
  <c r="R109" i="9"/>
  <c r="T109" i="9"/>
  <c r="T110" i="9"/>
  <c r="O111" i="9"/>
  <c r="R111" i="9"/>
  <c r="T111" i="9"/>
  <c r="R112" i="9"/>
  <c r="T112" i="9"/>
  <c r="R113" i="9"/>
  <c r="T113" i="9"/>
  <c r="R114" i="9"/>
  <c r="T114" i="9"/>
  <c r="G16" i="4"/>
  <c r="S94" i="9"/>
  <c r="R95" i="9"/>
  <c r="S95" i="9"/>
  <c r="R96" i="9"/>
  <c r="S96" i="9"/>
  <c r="S97" i="9"/>
  <c r="R98" i="9"/>
  <c r="S98" i="9"/>
  <c r="O99" i="9"/>
  <c r="R99" i="9"/>
  <c r="S99" i="9"/>
  <c r="S100" i="9"/>
  <c r="R101" i="9"/>
  <c r="S101" i="9"/>
  <c r="R102" i="9"/>
  <c r="S102" i="9"/>
  <c r="S103" i="9"/>
  <c r="S104" i="9"/>
  <c r="S105" i="9"/>
  <c r="O106" i="9"/>
  <c r="R106" i="9"/>
  <c r="S106" i="9"/>
  <c r="R107" i="9"/>
  <c r="S107" i="9"/>
  <c r="R108" i="9"/>
  <c r="S108" i="9"/>
  <c r="S109" i="9"/>
  <c r="O110" i="9"/>
  <c r="R110" i="9"/>
  <c r="S110" i="9"/>
  <c r="S111" i="9"/>
  <c r="S112" i="9"/>
  <c r="S113" i="9"/>
  <c r="S114" i="9"/>
  <c r="F14" i="4"/>
  <c r="F16" i="4"/>
  <c r="F17" i="4"/>
  <c r="P91" i="9"/>
  <c r="Q91" i="9"/>
  <c r="P92" i="9"/>
  <c r="Q92" i="9"/>
  <c r="P1115" i="11"/>
  <c r="O1115" i="11"/>
  <c r="P1114" i="11"/>
  <c r="O1114" i="11"/>
  <c r="P1113" i="11"/>
  <c r="O1113" i="11"/>
  <c r="P1112" i="11"/>
  <c r="O1112" i="11"/>
  <c r="S1111" i="11"/>
  <c r="R1111" i="11"/>
  <c r="Q1111" i="11"/>
  <c r="P1111" i="11"/>
  <c r="O1111" i="11"/>
  <c r="S1110" i="11"/>
  <c r="R1110" i="11"/>
  <c r="Q1110" i="11"/>
  <c r="P1110" i="11"/>
  <c r="O1110" i="11"/>
  <c r="S1109" i="11"/>
  <c r="R1109" i="11"/>
  <c r="Q1109" i="11"/>
  <c r="P1109" i="11"/>
  <c r="O1109" i="11"/>
  <c r="S1108" i="11"/>
  <c r="R1108" i="11"/>
  <c r="Q1108" i="11"/>
  <c r="P1108" i="11"/>
  <c r="O1108" i="11"/>
  <c r="S1107" i="11"/>
  <c r="R1107" i="11"/>
  <c r="Q1107" i="11"/>
  <c r="P1107" i="11"/>
  <c r="O1107" i="11"/>
  <c r="S1106" i="11"/>
  <c r="R1106" i="11"/>
  <c r="Q1106" i="11"/>
  <c r="P1106" i="11"/>
  <c r="O1106" i="11"/>
  <c r="S1105" i="11"/>
  <c r="R1105" i="11"/>
  <c r="Q1105" i="11"/>
  <c r="P1105" i="11"/>
  <c r="O1105" i="11"/>
  <c r="S1104" i="11"/>
  <c r="R1104" i="11"/>
  <c r="Q1104" i="11"/>
  <c r="P1104" i="11"/>
  <c r="O1104" i="11"/>
  <c r="S1103" i="11"/>
  <c r="R1103" i="11"/>
  <c r="Q1103" i="11"/>
  <c r="P1103" i="11"/>
  <c r="O1103" i="11"/>
  <c r="S1102" i="11"/>
  <c r="R1102" i="11"/>
  <c r="Q1102" i="11"/>
  <c r="P1102" i="11"/>
  <c r="O1102" i="11"/>
  <c r="S1101" i="11"/>
  <c r="R1101" i="11"/>
  <c r="Q1101" i="11"/>
  <c r="P1101" i="11"/>
  <c r="O1101" i="11"/>
  <c r="S1100" i="11"/>
  <c r="R1100" i="11"/>
  <c r="Q1100" i="11"/>
  <c r="P1100" i="11"/>
  <c r="O1100" i="11"/>
  <c r="S1099" i="11"/>
  <c r="R1099" i="11"/>
  <c r="Q1099" i="11"/>
  <c r="P1099" i="11"/>
  <c r="O1099" i="11"/>
  <c r="S1098" i="11"/>
  <c r="R1098" i="11"/>
  <c r="Q1098" i="11"/>
  <c r="P1098" i="11"/>
  <c r="O1098" i="11"/>
  <c r="S1097" i="11"/>
  <c r="R1097" i="11"/>
  <c r="Q1097" i="11"/>
  <c r="P1097" i="11"/>
  <c r="O1097" i="11"/>
  <c r="S1096" i="11"/>
  <c r="R1096" i="11"/>
  <c r="Q1096" i="11"/>
  <c r="P1096" i="11"/>
  <c r="O1096" i="11"/>
  <c r="S1095" i="11"/>
  <c r="R1095" i="11"/>
  <c r="Q1095" i="11"/>
  <c r="P1095" i="11"/>
  <c r="O1095" i="11"/>
  <c r="S1094" i="11"/>
  <c r="R1094" i="11"/>
  <c r="Q1094" i="11"/>
  <c r="P1094" i="11"/>
  <c r="O1094" i="11"/>
  <c r="S1093" i="11"/>
  <c r="R1093" i="11"/>
  <c r="Q1093" i="11"/>
  <c r="P1093" i="11"/>
  <c r="O1093" i="11"/>
  <c r="S1092" i="11"/>
  <c r="R1092" i="11"/>
  <c r="Q1092" i="11"/>
  <c r="P1092" i="11"/>
  <c r="O1092" i="11"/>
  <c r="S1091" i="11"/>
  <c r="R1091" i="11"/>
  <c r="Q1091" i="11"/>
  <c r="P1091" i="11"/>
  <c r="O1091" i="11"/>
  <c r="S1090" i="11"/>
  <c r="R1090" i="11"/>
  <c r="Q1090" i="11"/>
  <c r="P1090" i="11"/>
  <c r="O1090" i="11"/>
  <c r="S1089" i="11"/>
  <c r="R1089" i="11"/>
  <c r="Q1089" i="11"/>
  <c r="P1089" i="11"/>
  <c r="O1089" i="11"/>
  <c r="S1088" i="11"/>
  <c r="R1088" i="11"/>
  <c r="Q1088" i="11"/>
  <c r="P1088" i="11"/>
  <c r="O1088" i="11"/>
  <c r="S1087" i="11"/>
  <c r="R1087" i="11"/>
  <c r="Q1087" i="11"/>
  <c r="P1087" i="11"/>
  <c r="O1087" i="11"/>
  <c r="S1086" i="11"/>
  <c r="R1086" i="11"/>
  <c r="Q1086" i="11"/>
  <c r="P1086" i="11"/>
  <c r="O1086" i="11"/>
  <c r="S1085" i="11"/>
  <c r="R1085" i="11"/>
  <c r="Q1085" i="11"/>
  <c r="P1085" i="11"/>
  <c r="O1085" i="11"/>
  <c r="S1084" i="11"/>
  <c r="R1084" i="11"/>
  <c r="Q1084" i="11"/>
  <c r="P1084" i="11"/>
  <c r="O1084" i="11"/>
  <c r="S1083" i="11"/>
  <c r="R1083" i="11"/>
  <c r="Q1083" i="11"/>
  <c r="P1083" i="11"/>
  <c r="O1083" i="11"/>
  <c r="S1082" i="11"/>
  <c r="R1082" i="11"/>
  <c r="Q1082" i="11"/>
  <c r="P1082" i="11"/>
  <c r="O1082" i="11"/>
  <c r="S1081" i="11"/>
  <c r="R1081" i="11"/>
  <c r="Q1081" i="11"/>
  <c r="P1081" i="11"/>
  <c r="O1081" i="11"/>
  <c r="S1080" i="11"/>
  <c r="R1080" i="11"/>
  <c r="Q1080" i="11"/>
  <c r="P1080" i="11"/>
  <c r="O1080" i="11"/>
  <c r="S1079" i="11"/>
  <c r="R1079" i="11"/>
  <c r="Q1079" i="11"/>
  <c r="P1079" i="11"/>
  <c r="O1079" i="11"/>
  <c r="S1078" i="11"/>
  <c r="R1078" i="11"/>
  <c r="Q1078" i="11"/>
  <c r="P1078" i="11"/>
  <c r="O1078" i="11"/>
  <c r="S1077" i="11"/>
  <c r="R1077" i="11"/>
  <c r="Q1077" i="11"/>
  <c r="P1077" i="11"/>
  <c r="O1077" i="11"/>
  <c r="S1076" i="11"/>
  <c r="R1076" i="11"/>
  <c r="Q1076" i="11"/>
  <c r="P1076" i="11"/>
  <c r="O1076" i="11"/>
  <c r="S1075" i="11"/>
  <c r="R1075" i="11"/>
  <c r="Q1075" i="11"/>
  <c r="P1075" i="11"/>
  <c r="O1075" i="11"/>
  <c r="S1074" i="11"/>
  <c r="R1074" i="11"/>
  <c r="Q1074" i="11"/>
  <c r="P1074" i="11"/>
  <c r="O1074" i="11"/>
  <c r="S1073" i="11"/>
  <c r="R1073" i="11"/>
  <c r="Q1073" i="11"/>
  <c r="P1073" i="11"/>
  <c r="O1073" i="11"/>
  <c r="S1072" i="11"/>
  <c r="R1072" i="11"/>
  <c r="Q1072" i="11"/>
  <c r="P1072" i="11"/>
  <c r="O1072" i="11"/>
  <c r="S1071" i="11"/>
  <c r="R1071" i="11"/>
  <c r="Q1071" i="11"/>
  <c r="P1071" i="11"/>
  <c r="O1071" i="11"/>
  <c r="S1070" i="11"/>
  <c r="R1070" i="11"/>
  <c r="Q1070" i="11"/>
  <c r="P1070" i="11"/>
  <c r="O1070" i="11"/>
  <c r="S1069" i="11"/>
  <c r="R1069" i="11"/>
  <c r="Q1069" i="11"/>
  <c r="P1069" i="11"/>
  <c r="O1069" i="11"/>
  <c r="S1068" i="11"/>
  <c r="R1068" i="11"/>
  <c r="Q1068" i="11"/>
  <c r="P1068" i="11"/>
  <c r="O1068" i="11"/>
  <c r="S1067" i="11"/>
  <c r="R1067" i="11"/>
  <c r="Q1067" i="11"/>
  <c r="P1067" i="11"/>
  <c r="O1067" i="11"/>
  <c r="S1066" i="11"/>
  <c r="R1066" i="11"/>
  <c r="Q1066" i="11"/>
  <c r="P1066" i="11"/>
  <c r="O1066" i="11"/>
  <c r="S1065" i="11"/>
  <c r="R1065" i="11"/>
  <c r="Q1065" i="11"/>
  <c r="P1065" i="11"/>
  <c r="O1065" i="11"/>
  <c r="S1064" i="11"/>
  <c r="R1064" i="11"/>
  <c r="Q1064" i="11"/>
  <c r="P1064" i="11"/>
  <c r="O1064" i="11"/>
  <c r="S1063" i="11"/>
  <c r="R1063" i="11"/>
  <c r="Q1063" i="11"/>
  <c r="P1063" i="11"/>
  <c r="O1063" i="11"/>
  <c r="S1062" i="11"/>
  <c r="R1062" i="11"/>
  <c r="Q1062" i="11"/>
  <c r="P1062" i="11"/>
  <c r="O1062" i="11"/>
  <c r="S1061" i="11"/>
  <c r="R1061" i="11"/>
  <c r="Q1061" i="11"/>
  <c r="P1061" i="11"/>
  <c r="O1061" i="11"/>
  <c r="S1060" i="11"/>
  <c r="R1060" i="11"/>
  <c r="Q1060" i="11"/>
  <c r="P1060" i="11"/>
  <c r="O1060" i="11"/>
  <c r="S1059" i="11"/>
  <c r="R1059" i="11"/>
  <c r="Q1059" i="11"/>
  <c r="P1059" i="11"/>
  <c r="O1059" i="11"/>
  <c r="S1058" i="11"/>
  <c r="R1058" i="11"/>
  <c r="Q1058" i="11"/>
  <c r="P1058" i="11"/>
  <c r="O1058" i="11"/>
  <c r="S1057" i="11"/>
  <c r="R1057" i="11"/>
  <c r="Q1057" i="11"/>
  <c r="P1057" i="11"/>
  <c r="O1057" i="11"/>
  <c r="S1056" i="11"/>
  <c r="R1056" i="11"/>
  <c r="Q1056" i="11"/>
  <c r="P1056" i="11"/>
  <c r="O1056" i="11"/>
  <c r="S1055" i="11"/>
  <c r="R1055" i="11"/>
  <c r="Q1055" i="11"/>
  <c r="P1055" i="11"/>
  <c r="O1055" i="11"/>
  <c r="S1054" i="11"/>
  <c r="R1054" i="11"/>
  <c r="Q1054" i="11"/>
  <c r="P1054" i="11"/>
  <c r="O1054" i="11"/>
  <c r="S1053" i="11"/>
  <c r="R1053" i="11"/>
  <c r="Q1053" i="11"/>
  <c r="P1053" i="11"/>
  <c r="O1053" i="11"/>
  <c r="S1052" i="11"/>
  <c r="R1052" i="11"/>
  <c r="Q1052" i="11"/>
  <c r="P1052" i="11"/>
  <c r="O1052" i="11"/>
  <c r="S1051" i="11"/>
  <c r="R1051" i="11"/>
  <c r="Q1051" i="11"/>
  <c r="P1051" i="11"/>
  <c r="O1051" i="11"/>
  <c r="S1050" i="11"/>
  <c r="R1050" i="11"/>
  <c r="Q1050" i="11"/>
  <c r="P1050" i="11"/>
  <c r="O1050" i="11"/>
  <c r="S1049" i="11"/>
  <c r="R1049" i="11"/>
  <c r="Q1049" i="11"/>
  <c r="P1049" i="11"/>
  <c r="O1049" i="11"/>
  <c r="S1048" i="11"/>
  <c r="R1048" i="11"/>
  <c r="Q1048" i="11"/>
  <c r="P1048" i="11"/>
  <c r="O1048" i="11"/>
  <c r="S1047" i="11"/>
  <c r="R1047" i="11"/>
  <c r="Q1047" i="11"/>
  <c r="P1047" i="11"/>
  <c r="O1047" i="11"/>
  <c r="S1046" i="11"/>
  <c r="R1046" i="11"/>
  <c r="Q1046" i="11"/>
  <c r="P1046" i="11"/>
  <c r="O1046" i="11"/>
  <c r="S1045" i="11"/>
  <c r="R1045" i="11"/>
  <c r="Q1045" i="11"/>
  <c r="P1045" i="11"/>
  <c r="O1045" i="11"/>
  <c r="S1044" i="11"/>
  <c r="R1044" i="11"/>
  <c r="Q1044" i="11"/>
  <c r="P1044" i="11"/>
  <c r="O1044" i="11"/>
  <c r="S1043" i="11"/>
  <c r="R1043" i="11"/>
  <c r="Q1043" i="11"/>
  <c r="P1043" i="11"/>
  <c r="O1043" i="11"/>
  <c r="S1042" i="11"/>
  <c r="R1042" i="11"/>
  <c r="Q1042" i="11"/>
  <c r="P1042" i="11"/>
  <c r="O1042" i="11"/>
  <c r="S1041" i="11"/>
  <c r="R1041" i="11"/>
  <c r="Q1041" i="11"/>
  <c r="P1041" i="11"/>
  <c r="O1041" i="11"/>
  <c r="S1040" i="11"/>
  <c r="R1040" i="11"/>
  <c r="Q1040" i="11"/>
  <c r="P1040" i="11"/>
  <c r="O1040" i="11"/>
  <c r="S1039" i="11"/>
  <c r="R1039" i="11"/>
  <c r="Q1039" i="11"/>
  <c r="P1039" i="11"/>
  <c r="O1039" i="11"/>
  <c r="S1038" i="11"/>
  <c r="R1038" i="11"/>
  <c r="Q1038" i="11"/>
  <c r="P1038" i="11"/>
  <c r="O1038" i="11"/>
  <c r="S1037" i="11"/>
  <c r="R1037" i="11"/>
  <c r="Q1037" i="11"/>
  <c r="P1037" i="11"/>
  <c r="O1037" i="11"/>
  <c r="S1036" i="11"/>
  <c r="R1036" i="11"/>
  <c r="Q1036" i="11"/>
  <c r="P1036" i="11"/>
  <c r="O1036" i="11"/>
  <c r="S1035" i="11"/>
  <c r="R1035" i="11"/>
  <c r="Q1035" i="11"/>
  <c r="P1035" i="11"/>
  <c r="O1035" i="11"/>
  <c r="S1034" i="11"/>
  <c r="R1034" i="11"/>
  <c r="Q1034" i="11"/>
  <c r="P1034" i="11"/>
  <c r="O1034" i="11"/>
  <c r="S1033" i="11"/>
  <c r="R1033" i="11"/>
  <c r="Q1033" i="11"/>
  <c r="P1033" i="11"/>
  <c r="O1033" i="11"/>
  <c r="S1032" i="11"/>
  <c r="R1032" i="11"/>
  <c r="Q1032" i="11"/>
  <c r="P1032" i="11"/>
  <c r="O1032" i="11"/>
  <c r="S1031" i="11"/>
  <c r="R1031" i="11"/>
  <c r="Q1031" i="11"/>
  <c r="P1031" i="11"/>
  <c r="O1031" i="11"/>
  <c r="S1030" i="11"/>
  <c r="R1030" i="11"/>
  <c r="Q1030" i="11"/>
  <c r="P1030" i="11"/>
  <c r="O1030" i="11"/>
  <c r="S1029" i="11"/>
  <c r="R1029" i="11"/>
  <c r="Q1029" i="11"/>
  <c r="P1029" i="11"/>
  <c r="O1029" i="11"/>
  <c r="S1028" i="11"/>
  <c r="R1028" i="11"/>
  <c r="Q1028" i="11"/>
  <c r="P1028" i="11"/>
  <c r="O1028" i="11"/>
  <c r="S1027" i="11"/>
  <c r="R1027" i="11"/>
  <c r="Q1027" i="11"/>
  <c r="P1027" i="11"/>
  <c r="O1027" i="11"/>
  <c r="S1026" i="11"/>
  <c r="R1026" i="11"/>
  <c r="Q1026" i="11"/>
  <c r="P1026" i="11"/>
  <c r="O1026" i="11"/>
  <c r="S1025" i="11"/>
  <c r="R1025" i="11"/>
  <c r="Q1025" i="11"/>
  <c r="P1025" i="11"/>
  <c r="O1025" i="11"/>
  <c r="S1024" i="11"/>
  <c r="R1024" i="11"/>
  <c r="Q1024" i="11"/>
  <c r="P1024" i="11"/>
  <c r="O1024" i="11"/>
  <c r="S1023" i="11"/>
  <c r="R1023" i="11"/>
  <c r="Q1023" i="11"/>
  <c r="P1023" i="11"/>
  <c r="O1023" i="11"/>
  <c r="S1022" i="11"/>
  <c r="R1022" i="11"/>
  <c r="Q1022" i="11"/>
  <c r="P1022" i="11"/>
  <c r="O1022" i="11"/>
  <c r="S1021" i="11"/>
  <c r="R1021" i="11"/>
  <c r="Q1021" i="11"/>
  <c r="P1021" i="11"/>
  <c r="O1021" i="11"/>
  <c r="S1020" i="11"/>
  <c r="R1020" i="11"/>
  <c r="Q1020" i="11"/>
  <c r="P1020" i="11"/>
  <c r="O1020" i="11"/>
  <c r="S1019" i="11"/>
  <c r="R1019" i="11"/>
  <c r="Q1019" i="11"/>
  <c r="P1019" i="11"/>
  <c r="O1019" i="11"/>
  <c r="S1018" i="11"/>
  <c r="R1018" i="11"/>
  <c r="Q1018" i="11"/>
  <c r="P1018" i="11"/>
  <c r="O1018" i="11"/>
  <c r="S1017" i="11"/>
  <c r="R1017" i="11"/>
  <c r="Q1017" i="11"/>
  <c r="P1017" i="11"/>
  <c r="O1017" i="11"/>
  <c r="S1016" i="11"/>
  <c r="R1016" i="11"/>
  <c r="Q1016" i="11"/>
  <c r="P1016" i="11"/>
  <c r="O1016" i="11"/>
  <c r="S1015" i="11"/>
  <c r="R1015" i="11"/>
  <c r="Q1015" i="11"/>
  <c r="P1015" i="11"/>
  <c r="O1015" i="11"/>
  <c r="S1014" i="11"/>
  <c r="R1014" i="11"/>
  <c r="Q1014" i="11"/>
  <c r="P1014" i="11"/>
  <c r="O1014" i="11"/>
  <c r="S1013" i="11"/>
  <c r="R1013" i="11"/>
  <c r="Q1013" i="11"/>
  <c r="P1013" i="11"/>
  <c r="O1013" i="11"/>
  <c r="S1012" i="11"/>
  <c r="R1012" i="11"/>
  <c r="Q1012" i="11"/>
  <c r="P1012" i="11"/>
  <c r="O1012" i="11"/>
  <c r="S1011" i="11"/>
  <c r="R1011" i="11"/>
  <c r="Q1011" i="11"/>
  <c r="P1011" i="11"/>
  <c r="O1011" i="11"/>
  <c r="S1010" i="11"/>
  <c r="R1010" i="11"/>
  <c r="Q1010" i="11"/>
  <c r="P1010" i="11"/>
  <c r="O1010" i="11"/>
  <c r="S1009" i="11"/>
  <c r="R1009" i="11"/>
  <c r="Q1009" i="11"/>
  <c r="P1009" i="11"/>
  <c r="O1009" i="11"/>
  <c r="S1008" i="11"/>
  <c r="R1008" i="11"/>
  <c r="Q1008" i="11"/>
  <c r="P1008" i="11"/>
  <c r="O1008" i="11"/>
  <c r="S1007" i="11"/>
  <c r="R1007" i="11"/>
  <c r="Q1007" i="11"/>
  <c r="P1007" i="11"/>
  <c r="O1007" i="11"/>
  <c r="S1006" i="11"/>
  <c r="R1006" i="11"/>
  <c r="Q1006" i="11"/>
  <c r="P1006" i="11"/>
  <c r="O1006" i="11"/>
  <c r="S1005" i="11"/>
  <c r="R1005" i="11"/>
  <c r="Q1005" i="11"/>
  <c r="P1005" i="11"/>
  <c r="O1005" i="11"/>
  <c r="S1004" i="11"/>
  <c r="R1004" i="11"/>
  <c r="Q1004" i="11"/>
  <c r="P1004" i="11"/>
  <c r="O1004" i="11"/>
  <c r="S1003" i="11"/>
  <c r="R1003" i="11"/>
  <c r="Q1003" i="11"/>
  <c r="P1003" i="11"/>
  <c r="O1003" i="11"/>
  <c r="S1002" i="11"/>
  <c r="R1002" i="11"/>
  <c r="Q1002" i="11"/>
  <c r="P1002" i="11"/>
  <c r="O1002" i="11"/>
  <c r="S1001" i="11"/>
  <c r="R1001" i="11"/>
  <c r="Q1001" i="11"/>
  <c r="P1001" i="11"/>
  <c r="O1001" i="11"/>
  <c r="S1000" i="11"/>
  <c r="R1000" i="11"/>
  <c r="Q1000" i="11"/>
  <c r="P1000" i="11"/>
  <c r="O1000" i="11"/>
  <c r="S999" i="11"/>
  <c r="R999" i="11"/>
  <c r="Q999" i="11"/>
  <c r="P999" i="11"/>
  <c r="O999" i="11"/>
  <c r="S998" i="11"/>
  <c r="R998" i="11"/>
  <c r="Q998" i="11"/>
  <c r="P998" i="11"/>
  <c r="O998" i="11"/>
  <c r="S997" i="11"/>
  <c r="R997" i="11"/>
  <c r="Q997" i="11"/>
  <c r="P997" i="11"/>
  <c r="O997" i="11"/>
  <c r="S996" i="11"/>
  <c r="R996" i="11"/>
  <c r="Q996" i="11"/>
  <c r="P996" i="11"/>
  <c r="O996" i="11"/>
  <c r="S995" i="11"/>
  <c r="R995" i="11"/>
  <c r="Q995" i="11"/>
  <c r="P995" i="11"/>
  <c r="O995" i="11"/>
  <c r="S994" i="11"/>
  <c r="R994" i="11"/>
  <c r="Q994" i="11"/>
  <c r="P994" i="11"/>
  <c r="O994" i="11"/>
  <c r="S993" i="11"/>
  <c r="R993" i="11"/>
  <c r="Q993" i="11"/>
  <c r="P993" i="11"/>
  <c r="O993" i="11"/>
  <c r="S992" i="11"/>
  <c r="R992" i="11"/>
  <c r="Q992" i="11"/>
  <c r="P992" i="11"/>
  <c r="O992" i="11"/>
  <c r="S991" i="11"/>
  <c r="R991" i="11"/>
  <c r="Q991" i="11"/>
  <c r="P991" i="11"/>
  <c r="O991" i="11"/>
  <c r="S990" i="11"/>
  <c r="R990" i="11"/>
  <c r="Q990" i="11"/>
  <c r="P990" i="11"/>
  <c r="O990" i="11"/>
  <c r="S989" i="11"/>
  <c r="R989" i="11"/>
  <c r="Q989" i="11"/>
  <c r="P989" i="11"/>
  <c r="O989" i="11"/>
  <c r="S988" i="11"/>
  <c r="R988" i="11"/>
  <c r="Q988" i="11"/>
  <c r="P988" i="11"/>
  <c r="O988" i="11"/>
  <c r="S987" i="11"/>
  <c r="R987" i="11"/>
  <c r="Q987" i="11"/>
  <c r="P987" i="11"/>
  <c r="O987" i="11"/>
  <c r="S986" i="11"/>
  <c r="R986" i="11"/>
  <c r="Q986" i="11"/>
  <c r="P986" i="11"/>
  <c r="O986" i="11"/>
  <c r="S985" i="11"/>
  <c r="R985" i="11"/>
  <c r="Q985" i="11"/>
  <c r="P985" i="11"/>
  <c r="O985" i="11"/>
  <c r="S984" i="11"/>
  <c r="R984" i="11"/>
  <c r="Q984" i="11"/>
  <c r="P984" i="11"/>
  <c r="O984" i="11"/>
  <c r="S983" i="11"/>
  <c r="R983" i="11"/>
  <c r="Q983" i="11"/>
  <c r="P983" i="11"/>
  <c r="O983" i="11"/>
  <c r="S982" i="11"/>
  <c r="R982" i="11"/>
  <c r="Q982" i="11"/>
  <c r="P982" i="11"/>
  <c r="O982" i="11"/>
  <c r="S981" i="11"/>
  <c r="R981" i="11"/>
  <c r="Q981" i="11"/>
  <c r="P981" i="11"/>
  <c r="O981" i="11"/>
  <c r="S980" i="11"/>
  <c r="R980" i="11"/>
  <c r="Q980" i="11"/>
  <c r="P980" i="11"/>
  <c r="O980" i="11"/>
  <c r="S979" i="11"/>
  <c r="R979" i="11"/>
  <c r="Q979" i="11"/>
  <c r="P979" i="11"/>
  <c r="O979" i="11"/>
  <c r="S978" i="11"/>
  <c r="R978" i="11"/>
  <c r="Q978" i="11"/>
  <c r="P978" i="11"/>
  <c r="O978" i="11"/>
  <c r="S977" i="11"/>
  <c r="R977" i="11"/>
  <c r="Q977" i="11"/>
  <c r="P977" i="11"/>
  <c r="O977" i="11"/>
  <c r="S976" i="11"/>
  <c r="R976" i="11"/>
  <c r="Q976" i="11"/>
  <c r="P976" i="11"/>
  <c r="O976" i="11"/>
  <c r="S975" i="11"/>
  <c r="R975" i="11"/>
  <c r="Q975" i="11"/>
  <c r="P975" i="11"/>
  <c r="O975" i="11"/>
  <c r="S974" i="11"/>
  <c r="R974" i="11"/>
  <c r="Q974" i="11"/>
  <c r="P974" i="11"/>
  <c r="O974" i="11"/>
  <c r="S973" i="11"/>
  <c r="R973" i="11"/>
  <c r="Q973" i="11"/>
  <c r="P973" i="11"/>
  <c r="O973" i="11"/>
  <c r="S972" i="11"/>
  <c r="R972" i="11"/>
  <c r="Q972" i="11"/>
  <c r="P972" i="11"/>
  <c r="O972" i="11"/>
  <c r="S971" i="11"/>
  <c r="R971" i="11"/>
  <c r="Q971" i="11"/>
  <c r="P971" i="11"/>
  <c r="O971" i="11"/>
  <c r="S970" i="11"/>
  <c r="R970" i="11"/>
  <c r="Q970" i="11"/>
  <c r="P970" i="11"/>
  <c r="O970" i="11"/>
  <c r="S969" i="11"/>
  <c r="R969" i="11"/>
  <c r="Q969" i="11"/>
  <c r="P969" i="11"/>
  <c r="O969" i="11"/>
  <c r="S968" i="11"/>
  <c r="R968" i="11"/>
  <c r="Q968" i="11"/>
  <c r="P968" i="11"/>
  <c r="O968" i="11"/>
  <c r="S967" i="11"/>
  <c r="R967" i="11"/>
  <c r="Q967" i="11"/>
  <c r="P967" i="11"/>
  <c r="O967" i="11"/>
  <c r="S966" i="11"/>
  <c r="R966" i="11"/>
  <c r="Q966" i="11"/>
  <c r="P966" i="11"/>
  <c r="O966" i="11"/>
  <c r="S965" i="11"/>
  <c r="R965" i="11"/>
  <c r="Q965" i="11"/>
  <c r="P965" i="11"/>
  <c r="O965" i="11"/>
  <c r="S964" i="11"/>
  <c r="R964" i="11"/>
  <c r="Q964" i="11"/>
  <c r="P964" i="11"/>
  <c r="O964" i="11"/>
  <c r="S963" i="11"/>
  <c r="R963" i="11"/>
  <c r="Q963" i="11"/>
  <c r="P963" i="11"/>
  <c r="O963" i="11"/>
  <c r="S962" i="11"/>
  <c r="R962" i="11"/>
  <c r="Q962" i="11"/>
  <c r="P962" i="11"/>
  <c r="O962" i="11"/>
  <c r="S961" i="11"/>
  <c r="R961" i="11"/>
  <c r="Q961" i="11"/>
  <c r="P961" i="11"/>
  <c r="O961" i="11"/>
  <c r="S960" i="11"/>
  <c r="R960" i="11"/>
  <c r="Q960" i="11"/>
  <c r="P960" i="11"/>
  <c r="O960" i="11"/>
  <c r="S959" i="11"/>
  <c r="R959" i="11"/>
  <c r="Q959" i="11"/>
  <c r="P959" i="11"/>
  <c r="O959" i="11"/>
  <c r="S958" i="11"/>
  <c r="R958" i="11"/>
  <c r="Q958" i="11"/>
  <c r="P958" i="11"/>
  <c r="O958" i="11"/>
  <c r="S957" i="11"/>
  <c r="R957" i="11"/>
  <c r="Q957" i="11"/>
  <c r="P957" i="11"/>
  <c r="O957" i="11"/>
  <c r="S956" i="11"/>
  <c r="R956" i="11"/>
  <c r="Q956" i="11"/>
  <c r="P956" i="11"/>
  <c r="O956" i="11"/>
  <c r="S955" i="11"/>
  <c r="R955" i="11"/>
  <c r="Q955" i="11"/>
  <c r="P955" i="11"/>
  <c r="O955" i="11"/>
  <c r="S954" i="11"/>
  <c r="R954" i="11"/>
  <c r="Q954" i="11"/>
  <c r="P954" i="11"/>
  <c r="O954" i="11"/>
  <c r="S953" i="11"/>
  <c r="R953" i="11"/>
  <c r="Q953" i="11"/>
  <c r="P953" i="11"/>
  <c r="O953" i="11"/>
  <c r="S952" i="11"/>
  <c r="R952" i="11"/>
  <c r="Q952" i="11"/>
  <c r="P952" i="11"/>
  <c r="O952" i="11"/>
  <c r="S951" i="11"/>
  <c r="R951" i="11"/>
  <c r="Q951" i="11"/>
  <c r="P951" i="11"/>
  <c r="O951" i="11"/>
  <c r="S950" i="11"/>
  <c r="R950" i="11"/>
  <c r="Q950" i="11"/>
  <c r="P950" i="11"/>
  <c r="O950" i="11"/>
  <c r="S949" i="11"/>
  <c r="R949" i="11"/>
  <c r="Q949" i="11"/>
  <c r="P949" i="11"/>
  <c r="O949" i="11"/>
  <c r="S948" i="11"/>
  <c r="R948" i="11"/>
  <c r="Q948" i="11"/>
  <c r="P948" i="11"/>
  <c r="O948" i="11"/>
  <c r="S947" i="11"/>
  <c r="R947" i="11"/>
  <c r="Q947" i="11"/>
  <c r="P947" i="11"/>
  <c r="O947" i="11"/>
  <c r="S946" i="11"/>
  <c r="R946" i="11"/>
  <c r="Q946" i="11"/>
  <c r="P946" i="11"/>
  <c r="O946" i="11"/>
  <c r="S945" i="11"/>
  <c r="R945" i="11"/>
  <c r="Q945" i="11"/>
  <c r="P945" i="11"/>
  <c r="O945" i="11"/>
  <c r="S944" i="11"/>
  <c r="R944" i="11"/>
  <c r="Q944" i="11"/>
  <c r="P944" i="11"/>
  <c r="O944" i="11"/>
  <c r="S943" i="11"/>
  <c r="R943" i="11"/>
  <c r="Q943" i="11"/>
  <c r="P943" i="11"/>
  <c r="O943" i="11"/>
  <c r="S942" i="11"/>
  <c r="R942" i="11"/>
  <c r="Q942" i="11"/>
  <c r="P942" i="11"/>
  <c r="O942" i="11"/>
  <c r="S941" i="11"/>
  <c r="R941" i="11"/>
  <c r="Q941" i="11"/>
  <c r="P941" i="11"/>
  <c r="O941" i="11"/>
  <c r="S940" i="11"/>
  <c r="R940" i="11"/>
  <c r="Q940" i="11"/>
  <c r="P940" i="11"/>
  <c r="O940" i="11"/>
  <c r="S939" i="11"/>
  <c r="R939" i="11"/>
  <c r="Q939" i="11"/>
  <c r="P939" i="11"/>
  <c r="O939" i="11"/>
  <c r="S938" i="11"/>
  <c r="R938" i="11"/>
  <c r="Q938" i="11"/>
  <c r="P938" i="11"/>
  <c r="O938" i="11"/>
  <c r="S937" i="11"/>
  <c r="R937" i="11"/>
  <c r="Q937" i="11"/>
  <c r="P937" i="11"/>
  <c r="O937" i="11"/>
  <c r="S936" i="11"/>
  <c r="R936" i="11"/>
  <c r="Q936" i="11"/>
  <c r="P936" i="11"/>
  <c r="O936" i="11"/>
  <c r="S935" i="11"/>
  <c r="R935" i="11"/>
  <c r="Q935" i="11"/>
  <c r="P935" i="11"/>
  <c r="O935" i="11"/>
  <c r="S934" i="11"/>
  <c r="R934" i="11"/>
  <c r="Q934" i="11"/>
  <c r="P934" i="11"/>
  <c r="O934" i="11"/>
  <c r="S933" i="11"/>
  <c r="R933" i="11"/>
  <c r="Q933" i="11"/>
  <c r="P933" i="11"/>
  <c r="O933" i="11"/>
  <c r="S932" i="11"/>
  <c r="R932" i="11"/>
  <c r="Q932" i="11"/>
  <c r="P932" i="11"/>
  <c r="O932" i="11"/>
  <c r="S931" i="11"/>
  <c r="R931" i="11"/>
  <c r="Q931" i="11"/>
  <c r="P931" i="11"/>
  <c r="O931" i="11"/>
  <c r="S930" i="11"/>
  <c r="R930" i="11"/>
  <c r="Q930" i="11"/>
  <c r="P930" i="11"/>
  <c r="O930" i="11"/>
  <c r="S929" i="11"/>
  <c r="R929" i="11"/>
  <c r="Q929" i="11"/>
  <c r="P929" i="11"/>
  <c r="O929" i="11"/>
  <c r="S928" i="11"/>
  <c r="R928" i="11"/>
  <c r="Q928" i="11"/>
  <c r="P928" i="11"/>
  <c r="O928" i="11"/>
  <c r="S927" i="11"/>
  <c r="R927" i="11"/>
  <c r="Q927" i="11"/>
  <c r="P927" i="11"/>
  <c r="O927" i="11"/>
  <c r="S926" i="11"/>
  <c r="R926" i="11"/>
  <c r="Q926" i="11"/>
  <c r="P926" i="11"/>
  <c r="O926" i="11"/>
  <c r="S925" i="11"/>
  <c r="R925" i="11"/>
  <c r="Q925" i="11"/>
  <c r="P925" i="11"/>
  <c r="O925" i="11"/>
  <c r="S924" i="11"/>
  <c r="R924" i="11"/>
  <c r="Q924" i="11"/>
  <c r="P924" i="11"/>
  <c r="O924" i="11"/>
  <c r="S923" i="11"/>
  <c r="R923" i="11"/>
  <c r="Q923" i="11"/>
  <c r="P923" i="11"/>
  <c r="O923" i="11"/>
  <c r="S922" i="11"/>
  <c r="R922" i="11"/>
  <c r="Q922" i="11"/>
  <c r="P922" i="11"/>
  <c r="O922" i="11"/>
  <c r="S921" i="11"/>
  <c r="R921" i="11"/>
  <c r="Q921" i="11"/>
  <c r="P921" i="11"/>
  <c r="O921" i="11"/>
  <c r="S920" i="11"/>
  <c r="R920" i="11"/>
  <c r="Q920" i="11"/>
  <c r="P920" i="11"/>
  <c r="O920" i="11"/>
  <c r="S919" i="11"/>
  <c r="R919" i="11"/>
  <c r="Q919" i="11"/>
  <c r="P919" i="11"/>
  <c r="O919" i="11"/>
  <c r="S918" i="11"/>
  <c r="R918" i="11"/>
  <c r="Q918" i="11"/>
  <c r="P918" i="11"/>
  <c r="O918" i="11"/>
  <c r="S917" i="11"/>
  <c r="R917" i="11"/>
  <c r="Q917" i="11"/>
  <c r="P917" i="11"/>
  <c r="O917" i="11"/>
  <c r="S916" i="11"/>
  <c r="R916" i="11"/>
  <c r="Q916" i="11"/>
  <c r="P916" i="11"/>
  <c r="O916" i="11"/>
  <c r="S915" i="11"/>
  <c r="R915" i="11"/>
  <c r="Q915" i="11"/>
  <c r="P915" i="11"/>
  <c r="O915" i="11"/>
  <c r="S914" i="11"/>
  <c r="R914" i="11"/>
  <c r="Q914" i="11"/>
  <c r="P914" i="11"/>
  <c r="O914" i="11"/>
  <c r="S913" i="11"/>
  <c r="R913" i="11"/>
  <c r="Q913" i="11"/>
  <c r="P913" i="11"/>
  <c r="O913" i="11"/>
  <c r="S912" i="11"/>
  <c r="R912" i="11"/>
  <c r="Q912" i="11"/>
  <c r="P912" i="11"/>
  <c r="O912" i="11"/>
  <c r="S911" i="11"/>
  <c r="R911" i="11"/>
  <c r="Q911" i="11"/>
  <c r="P911" i="11"/>
  <c r="O911" i="11"/>
  <c r="S910" i="11"/>
  <c r="R910" i="11"/>
  <c r="Q910" i="11"/>
  <c r="P910" i="11"/>
  <c r="O910" i="11"/>
  <c r="S909" i="11"/>
  <c r="R909" i="11"/>
  <c r="Q909" i="11"/>
  <c r="P909" i="11"/>
  <c r="O909" i="11"/>
  <c r="S908" i="11"/>
  <c r="R908" i="11"/>
  <c r="Q908" i="11"/>
  <c r="P908" i="11"/>
  <c r="O908" i="11"/>
  <c r="S907" i="11"/>
  <c r="R907" i="11"/>
  <c r="Q907" i="11"/>
  <c r="P907" i="11"/>
  <c r="O907" i="11"/>
  <c r="S906" i="11"/>
  <c r="R906" i="11"/>
  <c r="Q906" i="11"/>
  <c r="P906" i="11"/>
  <c r="O906" i="11"/>
  <c r="S905" i="11"/>
  <c r="R905" i="11"/>
  <c r="Q905" i="11"/>
  <c r="P905" i="11"/>
  <c r="O905" i="11"/>
  <c r="S904" i="11"/>
  <c r="R904" i="11"/>
  <c r="Q904" i="11"/>
  <c r="P904" i="11"/>
  <c r="O904" i="11"/>
  <c r="S903" i="11"/>
  <c r="R903" i="11"/>
  <c r="Q903" i="11"/>
  <c r="P903" i="11"/>
  <c r="O903" i="11"/>
  <c r="S902" i="11"/>
  <c r="R902" i="11"/>
  <c r="Q902" i="11"/>
  <c r="P902" i="11"/>
  <c r="O902" i="11"/>
  <c r="S901" i="11"/>
  <c r="R901" i="11"/>
  <c r="Q901" i="11"/>
  <c r="P901" i="11"/>
  <c r="O901" i="11"/>
  <c r="S900" i="11"/>
  <c r="R900" i="11"/>
  <c r="Q900" i="11"/>
  <c r="P900" i="11"/>
  <c r="O900" i="11"/>
  <c r="S899" i="11"/>
  <c r="R899" i="11"/>
  <c r="Q899" i="11"/>
  <c r="P899" i="11"/>
  <c r="O899" i="11"/>
  <c r="S898" i="11"/>
  <c r="R898" i="11"/>
  <c r="Q898" i="11"/>
  <c r="P898" i="11"/>
  <c r="O898" i="11"/>
  <c r="S897" i="11"/>
  <c r="R897" i="11"/>
  <c r="Q897" i="11"/>
  <c r="P897" i="11"/>
  <c r="O897" i="11"/>
  <c r="S896" i="11"/>
  <c r="R896" i="11"/>
  <c r="Q896" i="11"/>
  <c r="P896" i="11"/>
  <c r="O896" i="11"/>
  <c r="S895" i="11"/>
  <c r="R895" i="11"/>
  <c r="Q895" i="11"/>
  <c r="P895" i="11"/>
  <c r="O895" i="11"/>
  <c r="S894" i="11"/>
  <c r="R894" i="11"/>
  <c r="Q894" i="11"/>
  <c r="P894" i="11"/>
  <c r="O894" i="11"/>
  <c r="S893" i="11"/>
  <c r="R893" i="11"/>
  <c r="Q893" i="11"/>
  <c r="P893" i="11"/>
  <c r="O893" i="11"/>
  <c r="S892" i="11"/>
  <c r="R892" i="11"/>
  <c r="Q892" i="11"/>
  <c r="P892" i="11"/>
  <c r="O892" i="11"/>
  <c r="S891" i="11"/>
  <c r="R891" i="11"/>
  <c r="Q891" i="11"/>
  <c r="P891" i="11"/>
  <c r="O891" i="11"/>
  <c r="S890" i="11"/>
  <c r="R890" i="11"/>
  <c r="Q890" i="11"/>
  <c r="P890" i="11"/>
  <c r="O890" i="11"/>
  <c r="S889" i="11"/>
  <c r="R889" i="11"/>
  <c r="Q889" i="11"/>
  <c r="P889" i="11"/>
  <c r="O889" i="11"/>
  <c r="S888" i="11"/>
  <c r="R888" i="11"/>
  <c r="Q888" i="11"/>
  <c r="P888" i="11"/>
  <c r="O888" i="11"/>
  <c r="S887" i="11"/>
  <c r="R887" i="11"/>
  <c r="Q887" i="11"/>
  <c r="P887" i="11"/>
  <c r="O887" i="11"/>
  <c r="S886" i="11"/>
  <c r="R886" i="11"/>
  <c r="Q886" i="11"/>
  <c r="P886" i="11"/>
  <c r="O886" i="11"/>
  <c r="S885" i="11"/>
  <c r="R885" i="11"/>
  <c r="Q885" i="11"/>
  <c r="P885" i="11"/>
  <c r="O885" i="11"/>
  <c r="S884" i="11"/>
  <c r="R884" i="11"/>
  <c r="Q884" i="11"/>
  <c r="P884" i="11"/>
  <c r="O884" i="11"/>
  <c r="S883" i="11"/>
  <c r="R883" i="11"/>
  <c r="Q883" i="11"/>
  <c r="P883" i="11"/>
  <c r="O883" i="11"/>
  <c r="S882" i="11"/>
  <c r="R882" i="11"/>
  <c r="Q882" i="11"/>
  <c r="P882" i="11"/>
  <c r="O882" i="11"/>
  <c r="S881" i="11"/>
  <c r="R881" i="11"/>
  <c r="Q881" i="11"/>
  <c r="P881" i="11"/>
  <c r="O881" i="11"/>
  <c r="S880" i="11"/>
  <c r="R880" i="11"/>
  <c r="Q880" i="11"/>
  <c r="P880" i="11"/>
  <c r="O880" i="11"/>
  <c r="S879" i="11"/>
  <c r="R879" i="11"/>
  <c r="Q879" i="11"/>
  <c r="P879" i="11"/>
  <c r="O879" i="11"/>
  <c r="S878" i="11"/>
  <c r="R878" i="11"/>
  <c r="Q878" i="11"/>
  <c r="P878" i="11"/>
  <c r="O878" i="11"/>
  <c r="S877" i="11"/>
  <c r="R877" i="11"/>
  <c r="Q877" i="11"/>
  <c r="P877" i="11"/>
  <c r="O877" i="11"/>
  <c r="S876" i="11"/>
  <c r="R876" i="11"/>
  <c r="Q876" i="11"/>
  <c r="P876" i="11"/>
  <c r="O876" i="11"/>
  <c r="S875" i="11"/>
  <c r="R875" i="11"/>
  <c r="Q875" i="11"/>
  <c r="P875" i="11"/>
  <c r="O875" i="11"/>
  <c r="S874" i="11"/>
  <c r="R874" i="11"/>
  <c r="Q874" i="11"/>
  <c r="P874" i="11"/>
  <c r="O874" i="11"/>
  <c r="S873" i="11"/>
  <c r="R873" i="11"/>
  <c r="Q873" i="11"/>
  <c r="P873" i="11"/>
  <c r="O873" i="11"/>
  <c r="S872" i="11"/>
  <c r="R872" i="11"/>
  <c r="Q872" i="11"/>
  <c r="P872" i="11"/>
  <c r="O872" i="11"/>
  <c r="S871" i="11"/>
  <c r="R871" i="11"/>
  <c r="Q871" i="11"/>
  <c r="P871" i="11"/>
  <c r="O871" i="11"/>
  <c r="S870" i="11"/>
  <c r="R870" i="11"/>
  <c r="Q870" i="11"/>
  <c r="P870" i="11"/>
  <c r="O870" i="11"/>
  <c r="S869" i="11"/>
  <c r="R869" i="11"/>
  <c r="Q869" i="11"/>
  <c r="P869" i="11"/>
  <c r="O869" i="11"/>
  <c r="S868" i="11"/>
  <c r="R868" i="11"/>
  <c r="Q868" i="11"/>
  <c r="P868" i="11"/>
  <c r="O868" i="11"/>
  <c r="S867" i="11"/>
  <c r="R867" i="11"/>
  <c r="Q867" i="11"/>
  <c r="P867" i="11"/>
  <c r="O867" i="11"/>
  <c r="S866" i="11"/>
  <c r="R866" i="11"/>
  <c r="Q866" i="11"/>
  <c r="P866" i="11"/>
  <c r="O866" i="11"/>
  <c r="S865" i="11"/>
  <c r="R865" i="11"/>
  <c r="Q865" i="11"/>
  <c r="P865" i="11"/>
  <c r="O865" i="11"/>
  <c r="S864" i="11"/>
  <c r="R864" i="11"/>
  <c r="Q864" i="11"/>
  <c r="P864" i="11"/>
  <c r="O864" i="11"/>
  <c r="S863" i="11"/>
  <c r="R863" i="11"/>
  <c r="Q863" i="11"/>
  <c r="P863" i="11"/>
  <c r="O863" i="11"/>
  <c r="S862" i="11"/>
  <c r="R862" i="11"/>
  <c r="Q862" i="11"/>
  <c r="P862" i="11"/>
  <c r="O862" i="11"/>
  <c r="S861" i="11"/>
  <c r="R861" i="11"/>
  <c r="Q861" i="11"/>
  <c r="P861" i="11"/>
  <c r="O861" i="11"/>
  <c r="R860" i="11"/>
  <c r="Q860" i="11"/>
  <c r="P860" i="11"/>
  <c r="O860" i="11"/>
  <c r="R859" i="11"/>
  <c r="Q859" i="11"/>
  <c r="P859" i="11"/>
  <c r="O859" i="11"/>
  <c r="R858" i="11"/>
  <c r="Q858" i="11"/>
  <c r="P858" i="11"/>
  <c r="O858" i="11"/>
  <c r="R857" i="11"/>
  <c r="Q857" i="11"/>
  <c r="P857" i="11"/>
  <c r="O857" i="11"/>
  <c r="R856" i="11"/>
  <c r="Q856" i="11"/>
  <c r="P856" i="11"/>
  <c r="O856" i="11"/>
  <c r="R855" i="11"/>
  <c r="Q855" i="11"/>
  <c r="P855" i="11"/>
  <c r="O855" i="11"/>
  <c r="R854" i="11"/>
  <c r="Q854" i="11"/>
  <c r="P854" i="11"/>
  <c r="O854" i="11"/>
  <c r="R853" i="11"/>
  <c r="Q853" i="11"/>
  <c r="P853" i="11"/>
  <c r="O853" i="11"/>
  <c r="R852" i="11"/>
  <c r="Q852" i="11"/>
  <c r="P852" i="11"/>
  <c r="O852" i="11"/>
  <c r="R851" i="11"/>
  <c r="Q851" i="11"/>
  <c r="P851" i="11"/>
  <c r="O851" i="11"/>
  <c r="R850" i="11"/>
  <c r="Q850" i="11"/>
  <c r="P850" i="11"/>
  <c r="O850" i="11"/>
  <c r="R849" i="11"/>
  <c r="Q849" i="11"/>
  <c r="P849" i="11"/>
  <c r="O849" i="11"/>
  <c r="R848" i="11"/>
  <c r="Q848" i="11"/>
  <c r="P848" i="11"/>
  <c r="O848" i="11"/>
  <c r="R847" i="11"/>
  <c r="Q847" i="11"/>
  <c r="P847" i="11"/>
  <c r="O847" i="11"/>
  <c r="R846" i="11"/>
  <c r="Q846" i="11"/>
  <c r="P846" i="11"/>
  <c r="O846" i="11"/>
  <c r="R845" i="11"/>
  <c r="Q845" i="11"/>
  <c r="P845" i="11"/>
  <c r="O845" i="11"/>
  <c r="R844" i="11"/>
  <c r="Q844" i="11"/>
  <c r="P844" i="11"/>
  <c r="O844" i="11"/>
  <c r="R843" i="11"/>
  <c r="Q843" i="11"/>
  <c r="P843" i="11"/>
  <c r="O843" i="11"/>
  <c r="R842" i="11"/>
  <c r="Q842" i="11"/>
  <c r="P842" i="11"/>
  <c r="O842" i="11"/>
  <c r="R841" i="11"/>
  <c r="Q841" i="11"/>
  <c r="P841" i="11"/>
  <c r="O841" i="11"/>
  <c r="R840" i="11"/>
  <c r="Q840" i="11"/>
  <c r="P840" i="11"/>
  <c r="O840" i="11"/>
  <c r="R839" i="11"/>
  <c r="Q839" i="11"/>
  <c r="P839" i="11"/>
  <c r="O839" i="11"/>
  <c r="R838" i="11"/>
  <c r="Q838" i="11"/>
  <c r="P838" i="11"/>
  <c r="O838" i="11"/>
  <c r="R837" i="11"/>
  <c r="Q837" i="11"/>
  <c r="P837" i="11"/>
  <c r="O837" i="11"/>
  <c r="R836" i="11"/>
  <c r="Q836" i="11"/>
  <c r="P836" i="11"/>
  <c r="O836" i="11"/>
  <c r="R835" i="11"/>
  <c r="Q835" i="11"/>
  <c r="P835" i="11"/>
  <c r="O835" i="11"/>
  <c r="R834" i="11"/>
  <c r="Q834" i="11"/>
  <c r="P834" i="11"/>
  <c r="O834" i="11"/>
  <c r="R833" i="11"/>
  <c r="Q833" i="11"/>
  <c r="P833" i="11"/>
  <c r="O833" i="11"/>
  <c r="R832" i="11"/>
  <c r="Q832" i="11"/>
  <c r="P832" i="11"/>
  <c r="O832" i="11"/>
  <c r="R831" i="11"/>
  <c r="Q831" i="11"/>
  <c r="P831" i="11"/>
  <c r="O831" i="11"/>
  <c r="R830" i="11"/>
  <c r="Q830" i="11"/>
  <c r="P830" i="11"/>
  <c r="O830" i="11"/>
  <c r="R829" i="11"/>
  <c r="Q829" i="11"/>
  <c r="P829" i="11"/>
  <c r="O829" i="11"/>
  <c r="R828" i="11"/>
  <c r="Q828" i="11"/>
  <c r="P828" i="11"/>
  <c r="O828" i="11"/>
  <c r="R827" i="11"/>
  <c r="Q827" i="11"/>
  <c r="P827" i="11"/>
  <c r="O827" i="11"/>
  <c r="R826" i="11"/>
  <c r="Q826" i="11"/>
  <c r="P826" i="11"/>
  <c r="O826" i="11"/>
  <c r="R825" i="11"/>
  <c r="Q825" i="11"/>
  <c r="P825" i="11"/>
  <c r="O825" i="11"/>
  <c r="R824" i="11"/>
  <c r="Q824" i="11"/>
  <c r="P824" i="11"/>
  <c r="O824" i="11"/>
  <c r="R823" i="11"/>
  <c r="Q823" i="11"/>
  <c r="P823" i="11"/>
  <c r="O823" i="11"/>
  <c r="R822" i="11"/>
  <c r="Q822" i="11"/>
  <c r="P822" i="11"/>
  <c r="O822" i="11"/>
  <c r="R821" i="11"/>
  <c r="Q821" i="11"/>
  <c r="P821" i="11"/>
  <c r="O821" i="11"/>
  <c r="R820" i="11"/>
  <c r="Q820" i="11"/>
  <c r="P820" i="11"/>
  <c r="O820" i="11"/>
  <c r="R819" i="11"/>
  <c r="Q819" i="11"/>
  <c r="P819" i="11"/>
  <c r="O819" i="11"/>
  <c r="R818" i="11"/>
  <c r="Q818" i="11"/>
  <c r="P818" i="11"/>
  <c r="O818" i="11"/>
  <c r="R817" i="11"/>
  <c r="Q817" i="11"/>
  <c r="P817" i="11"/>
  <c r="O817" i="11"/>
  <c r="R816" i="11"/>
  <c r="Q816" i="11"/>
  <c r="P816" i="11"/>
  <c r="O816" i="11"/>
  <c r="R815" i="11"/>
  <c r="Q815" i="11"/>
  <c r="P815" i="11"/>
  <c r="O815" i="11"/>
  <c r="R814" i="11"/>
  <c r="Q814" i="11"/>
  <c r="P814" i="11"/>
  <c r="O814" i="11"/>
  <c r="R813" i="11"/>
  <c r="Q813" i="11"/>
  <c r="P813" i="11"/>
  <c r="O813" i="11"/>
  <c r="R812" i="11"/>
  <c r="Q812" i="11"/>
  <c r="P812" i="11"/>
  <c r="O812" i="11"/>
  <c r="R811" i="11"/>
  <c r="Q811" i="11"/>
  <c r="P811" i="11"/>
  <c r="O811" i="11"/>
  <c r="R810" i="11"/>
  <c r="Q810" i="11"/>
  <c r="P810" i="11"/>
  <c r="O810" i="11"/>
  <c r="R809" i="11"/>
  <c r="Q809" i="11"/>
  <c r="P809" i="11"/>
  <c r="O809" i="11"/>
  <c r="R808" i="11"/>
  <c r="Q808" i="11"/>
  <c r="P808" i="11"/>
  <c r="O808" i="11"/>
  <c r="R807" i="11"/>
  <c r="Q807" i="11"/>
  <c r="P807" i="11"/>
  <c r="O807" i="11"/>
  <c r="R806" i="11"/>
  <c r="Q806" i="11"/>
  <c r="P806" i="11"/>
  <c r="O806" i="11"/>
  <c r="R805" i="11"/>
  <c r="Q805" i="11"/>
  <c r="P805" i="11"/>
  <c r="O805" i="11"/>
  <c r="R804" i="11"/>
  <c r="Q804" i="11"/>
  <c r="P804" i="11"/>
  <c r="O804" i="11"/>
  <c r="R803" i="11"/>
  <c r="Q803" i="11"/>
  <c r="P803" i="11"/>
  <c r="O803" i="11"/>
  <c r="R802" i="11"/>
  <c r="Q802" i="11"/>
  <c r="P802" i="11"/>
  <c r="O802" i="11"/>
  <c r="R801" i="11"/>
  <c r="Q801" i="11"/>
  <c r="P801" i="11"/>
  <c r="O801" i="11"/>
  <c r="R800" i="11"/>
  <c r="Q800" i="11"/>
  <c r="P800" i="11"/>
  <c r="O800" i="11"/>
  <c r="R799" i="11"/>
  <c r="Q799" i="11"/>
  <c r="P799" i="11"/>
  <c r="O799" i="11"/>
  <c r="R798" i="11"/>
  <c r="Q798" i="11"/>
  <c r="P798" i="11"/>
  <c r="O798" i="11"/>
  <c r="R797" i="11"/>
  <c r="Q797" i="11"/>
  <c r="P797" i="11"/>
  <c r="O797" i="11"/>
  <c r="R796" i="11"/>
  <c r="Q796" i="11"/>
  <c r="P796" i="11"/>
  <c r="O796" i="11"/>
  <c r="R795" i="11"/>
  <c r="Q795" i="11"/>
  <c r="P795" i="11"/>
  <c r="O795" i="11"/>
  <c r="R794" i="11"/>
  <c r="Q794" i="11"/>
  <c r="P794" i="11"/>
  <c r="O794" i="11"/>
  <c r="R793" i="11"/>
  <c r="Q793" i="11"/>
  <c r="P793" i="11"/>
  <c r="O793" i="11"/>
  <c r="R792" i="11"/>
  <c r="Q792" i="11"/>
  <c r="P792" i="11"/>
  <c r="O792" i="11"/>
  <c r="R791" i="11"/>
  <c r="Q791" i="11"/>
  <c r="P791" i="11"/>
  <c r="O791" i="11"/>
  <c r="R790" i="11"/>
  <c r="Q790" i="11"/>
  <c r="P790" i="11"/>
  <c r="O790" i="11"/>
  <c r="R789" i="11"/>
  <c r="Q789" i="11"/>
  <c r="P789" i="11"/>
  <c r="O789" i="11"/>
  <c r="R788" i="11"/>
  <c r="Q788" i="11"/>
  <c r="P788" i="11"/>
  <c r="O788" i="11"/>
  <c r="R787" i="11"/>
  <c r="Q787" i="11"/>
  <c r="P787" i="11"/>
  <c r="O787" i="11"/>
  <c r="R786" i="11"/>
  <c r="Q786" i="11"/>
  <c r="P786" i="11"/>
  <c r="O786" i="11"/>
  <c r="R785" i="11"/>
  <c r="Q785" i="11"/>
  <c r="P785" i="11"/>
  <c r="O785" i="11"/>
  <c r="R784" i="11"/>
  <c r="Q784" i="11"/>
  <c r="P784" i="11"/>
  <c r="O784" i="11"/>
  <c r="R783" i="11"/>
  <c r="Q783" i="11"/>
  <c r="P783" i="11"/>
  <c r="O783" i="11"/>
  <c r="R782" i="11"/>
  <c r="Q782" i="11"/>
  <c r="P782" i="11"/>
  <c r="O782" i="11"/>
  <c r="R781" i="11"/>
  <c r="Q781" i="11"/>
  <c r="P781" i="11"/>
  <c r="O781" i="11"/>
  <c r="R780" i="11"/>
  <c r="Q780" i="11"/>
  <c r="P780" i="11"/>
  <c r="O780" i="11"/>
  <c r="R779" i="11"/>
  <c r="Q779" i="11"/>
  <c r="P779" i="11"/>
  <c r="O779" i="11"/>
  <c r="R778" i="11"/>
  <c r="Q778" i="11"/>
  <c r="P778" i="11"/>
  <c r="O778" i="11"/>
  <c r="R777" i="11"/>
  <c r="Q777" i="11"/>
  <c r="P777" i="11"/>
  <c r="O777" i="11"/>
  <c r="R776" i="11"/>
  <c r="Q776" i="11"/>
  <c r="P776" i="11"/>
  <c r="O776" i="11"/>
  <c r="R775" i="11"/>
  <c r="Q775" i="11"/>
  <c r="P775" i="11"/>
  <c r="O775" i="11"/>
  <c r="R774" i="11"/>
  <c r="Q774" i="11"/>
  <c r="P774" i="11"/>
  <c r="O774" i="11"/>
  <c r="R773" i="11"/>
  <c r="Q773" i="11"/>
  <c r="P773" i="11"/>
  <c r="O773" i="11"/>
  <c r="R772" i="11"/>
  <c r="Q772" i="11"/>
  <c r="P772" i="11"/>
  <c r="O772" i="11"/>
  <c r="R771" i="11"/>
  <c r="Q771" i="11"/>
  <c r="P771" i="11"/>
  <c r="O771" i="11"/>
  <c r="R770" i="11"/>
  <c r="Q770" i="11"/>
  <c r="P770" i="11"/>
  <c r="O770" i="11"/>
  <c r="R769" i="11"/>
  <c r="Q769" i="11"/>
  <c r="P769" i="11"/>
  <c r="O769" i="11"/>
  <c r="R768" i="11"/>
  <c r="Q768" i="11"/>
  <c r="P768" i="11"/>
  <c r="O768" i="11"/>
  <c r="R767" i="11"/>
  <c r="Q767" i="11"/>
  <c r="P767" i="11"/>
  <c r="O767" i="11"/>
  <c r="R766" i="11"/>
  <c r="Q766" i="11"/>
  <c r="P766" i="11"/>
  <c r="O766" i="11"/>
  <c r="R765" i="11"/>
  <c r="Q765" i="11"/>
  <c r="P765" i="11"/>
  <c r="O765" i="11"/>
  <c r="R764" i="11"/>
  <c r="Q764" i="11"/>
  <c r="P764" i="11"/>
  <c r="O764" i="11"/>
  <c r="R763" i="11"/>
  <c r="Q763" i="11"/>
  <c r="P763" i="11"/>
  <c r="O763" i="11"/>
  <c r="R762" i="11"/>
  <c r="Q762" i="11"/>
  <c r="P762" i="11"/>
  <c r="O762" i="11"/>
  <c r="R761" i="11"/>
  <c r="Q761" i="11"/>
  <c r="P761" i="11"/>
  <c r="O761" i="11"/>
  <c r="R760" i="11"/>
  <c r="Q760" i="11"/>
  <c r="P760" i="11"/>
  <c r="O760" i="11"/>
  <c r="R759" i="11"/>
  <c r="Q759" i="11"/>
  <c r="P759" i="11"/>
  <c r="O759" i="11"/>
  <c r="R758" i="11"/>
  <c r="Q758" i="11"/>
  <c r="P758" i="11"/>
  <c r="O758" i="11"/>
  <c r="R757" i="11"/>
  <c r="Q757" i="11"/>
  <c r="P757" i="11"/>
  <c r="O757" i="11"/>
  <c r="R756" i="11"/>
  <c r="Q756" i="11"/>
  <c r="P756" i="11"/>
  <c r="O756" i="11"/>
  <c r="R755" i="11"/>
  <c r="Q755" i="11"/>
  <c r="P755" i="11"/>
  <c r="O755" i="11"/>
  <c r="R754" i="11"/>
  <c r="Q754" i="11"/>
  <c r="P754" i="11"/>
  <c r="O754" i="11"/>
  <c r="R753" i="11"/>
  <c r="Q753" i="11"/>
  <c r="P753" i="11"/>
  <c r="O753" i="11"/>
  <c r="R752" i="11"/>
  <c r="Q752" i="11"/>
  <c r="P752" i="11"/>
  <c r="O752" i="11"/>
  <c r="R751" i="11"/>
  <c r="Q751" i="11"/>
  <c r="P751" i="11"/>
  <c r="O751" i="11"/>
  <c r="R750" i="11"/>
  <c r="Q750" i="11"/>
  <c r="P750" i="11"/>
  <c r="O750" i="11"/>
  <c r="R749" i="11"/>
  <c r="Q749" i="11"/>
  <c r="P749" i="11"/>
  <c r="O749" i="11"/>
  <c r="R748" i="11"/>
  <c r="Q748" i="11"/>
  <c r="P748" i="11"/>
  <c r="O748" i="11"/>
  <c r="R747" i="11"/>
  <c r="Q747" i="11"/>
  <c r="P747" i="11"/>
  <c r="O747" i="11"/>
  <c r="R746" i="11"/>
  <c r="Q746" i="11"/>
  <c r="P746" i="11"/>
  <c r="O746" i="11"/>
  <c r="R745" i="11"/>
  <c r="Q745" i="11"/>
  <c r="P745" i="11"/>
  <c r="O745" i="11"/>
  <c r="R744" i="11"/>
  <c r="Q744" i="11"/>
  <c r="P744" i="11"/>
  <c r="O744" i="11"/>
  <c r="R743" i="11"/>
  <c r="Q743" i="11"/>
  <c r="P743" i="11"/>
  <c r="O743" i="11"/>
  <c r="R742" i="11"/>
  <c r="Q742" i="11"/>
  <c r="P742" i="11"/>
  <c r="O742" i="11"/>
  <c r="R741" i="11"/>
  <c r="Q741" i="11"/>
  <c r="P741" i="11"/>
  <c r="O741" i="11"/>
  <c r="R740" i="11"/>
  <c r="Q740" i="11"/>
  <c r="P740" i="11"/>
  <c r="O740" i="11"/>
  <c r="R739" i="11"/>
  <c r="Q739" i="11"/>
  <c r="P739" i="11"/>
  <c r="O739" i="11"/>
  <c r="R738" i="11"/>
  <c r="Q738" i="11"/>
  <c r="P738" i="11"/>
  <c r="O738" i="11"/>
  <c r="R737" i="11"/>
  <c r="Q737" i="11"/>
  <c r="P737" i="11"/>
  <c r="O737" i="11"/>
  <c r="R736" i="11"/>
  <c r="Q736" i="11"/>
  <c r="P736" i="11"/>
  <c r="O736" i="11"/>
  <c r="R735" i="11"/>
  <c r="Q735" i="11"/>
  <c r="P735" i="11"/>
  <c r="O735" i="11"/>
  <c r="R734" i="11"/>
  <c r="Q734" i="11"/>
  <c r="P734" i="11"/>
  <c r="O734" i="11"/>
  <c r="R733" i="11"/>
  <c r="Q733" i="11"/>
  <c r="P733" i="11"/>
  <c r="O733" i="11"/>
  <c r="R732" i="11"/>
  <c r="Q732" i="11"/>
  <c r="P732" i="11"/>
  <c r="O732" i="11"/>
  <c r="R731" i="11"/>
  <c r="Q731" i="11"/>
  <c r="P731" i="11"/>
  <c r="O731" i="11"/>
  <c r="R730" i="11"/>
  <c r="Q730" i="11"/>
  <c r="P730" i="11"/>
  <c r="O730" i="11"/>
  <c r="R729" i="11"/>
  <c r="Q729" i="11"/>
  <c r="P729" i="11"/>
  <c r="O729" i="11"/>
  <c r="R728" i="11"/>
  <c r="Q728" i="11"/>
  <c r="P728" i="11"/>
  <c r="O728" i="11"/>
  <c r="R727" i="11"/>
  <c r="Q727" i="11"/>
  <c r="P727" i="11"/>
  <c r="O727" i="11"/>
  <c r="R726" i="11"/>
  <c r="Q726" i="11"/>
  <c r="P726" i="11"/>
  <c r="O726" i="11"/>
  <c r="R725" i="11"/>
  <c r="Q725" i="11"/>
  <c r="P725" i="11"/>
  <c r="O725" i="11"/>
  <c r="R724" i="11"/>
  <c r="Q724" i="11"/>
  <c r="P724" i="11"/>
  <c r="O724" i="11"/>
  <c r="R723" i="11"/>
  <c r="Q723" i="11"/>
  <c r="P723" i="11"/>
  <c r="O723" i="11"/>
  <c r="R722" i="11"/>
  <c r="Q722" i="11"/>
  <c r="P722" i="11"/>
  <c r="O722" i="11"/>
  <c r="R721" i="11"/>
  <c r="Q721" i="11"/>
  <c r="P721" i="11"/>
  <c r="O721" i="11"/>
  <c r="R720" i="11"/>
  <c r="Q720" i="11"/>
  <c r="P720" i="11"/>
  <c r="O720" i="11"/>
  <c r="R719" i="11"/>
  <c r="Q719" i="11"/>
  <c r="P719" i="11"/>
  <c r="O719" i="11"/>
  <c r="R718" i="11"/>
  <c r="Q718" i="11"/>
  <c r="P718" i="11"/>
  <c r="O718" i="11"/>
  <c r="R717" i="11"/>
  <c r="Q717" i="11"/>
  <c r="P717" i="11"/>
  <c r="O717" i="11"/>
  <c r="R716" i="11"/>
  <c r="Q716" i="11"/>
  <c r="P716" i="11"/>
  <c r="O716" i="11"/>
  <c r="R715" i="11"/>
  <c r="Q715" i="11"/>
  <c r="P715" i="11"/>
  <c r="O715" i="11"/>
  <c r="R714" i="11"/>
  <c r="Q714" i="11"/>
  <c r="P714" i="11"/>
  <c r="O714" i="11"/>
  <c r="R713" i="11"/>
  <c r="Q713" i="11"/>
  <c r="P713" i="11"/>
  <c r="O713" i="11"/>
  <c r="R712" i="11"/>
  <c r="Q712" i="11"/>
  <c r="P712" i="11"/>
  <c r="O712" i="11"/>
  <c r="R711" i="11"/>
  <c r="Q711" i="11"/>
  <c r="P711" i="11"/>
  <c r="O711" i="11"/>
  <c r="R710" i="11"/>
  <c r="Q710" i="11"/>
  <c r="P710" i="11"/>
  <c r="O710" i="11"/>
  <c r="R709" i="11"/>
  <c r="Q709" i="11"/>
  <c r="P709" i="11"/>
  <c r="O709" i="11"/>
  <c r="R708" i="11"/>
  <c r="Q708" i="11"/>
  <c r="P708" i="11"/>
  <c r="O708" i="11"/>
  <c r="R707" i="11"/>
  <c r="Q707" i="11"/>
  <c r="P707" i="11"/>
  <c r="O707" i="11"/>
  <c r="R706" i="11"/>
  <c r="Q706" i="11"/>
  <c r="P706" i="11"/>
  <c r="O706" i="11"/>
  <c r="R705" i="11"/>
  <c r="Q705" i="11"/>
  <c r="P705" i="11"/>
  <c r="O705" i="11"/>
  <c r="R704" i="11"/>
  <c r="Q704" i="11"/>
  <c r="P704" i="11"/>
  <c r="O704" i="11"/>
  <c r="R703" i="11"/>
  <c r="Q703" i="11"/>
  <c r="P703" i="11"/>
  <c r="O703" i="11"/>
  <c r="R702" i="11"/>
  <c r="Q702" i="11"/>
  <c r="P702" i="11"/>
  <c r="O702" i="11"/>
  <c r="R701" i="11"/>
  <c r="Q701" i="11"/>
  <c r="P701" i="11"/>
  <c r="O701" i="11"/>
  <c r="R700" i="11"/>
  <c r="Q700" i="11"/>
  <c r="P700" i="11"/>
  <c r="O700" i="11"/>
  <c r="R699" i="11"/>
  <c r="Q699" i="11"/>
  <c r="P699" i="11"/>
  <c r="O699" i="11"/>
  <c r="R698" i="11"/>
  <c r="Q698" i="11"/>
  <c r="P698" i="11"/>
  <c r="O698" i="11"/>
  <c r="R697" i="11"/>
  <c r="Q697" i="11"/>
  <c r="P697" i="11"/>
  <c r="O697" i="11"/>
  <c r="R696" i="11"/>
  <c r="Q696" i="11"/>
  <c r="P696" i="11"/>
  <c r="O696" i="11"/>
  <c r="R695" i="11"/>
  <c r="Q695" i="11"/>
  <c r="P695" i="11"/>
  <c r="O695" i="11"/>
  <c r="R694" i="11"/>
  <c r="Q694" i="11"/>
  <c r="P694" i="11"/>
  <c r="O694" i="11"/>
  <c r="R693" i="11"/>
  <c r="Q693" i="11"/>
  <c r="P693" i="11"/>
  <c r="O693" i="11"/>
  <c r="R692" i="11"/>
  <c r="Q692" i="11"/>
  <c r="P692" i="11"/>
  <c r="O692" i="11"/>
  <c r="R691" i="11"/>
  <c r="Q691" i="11"/>
  <c r="P691" i="11"/>
  <c r="O691" i="11"/>
  <c r="R690" i="11"/>
  <c r="Q690" i="11"/>
  <c r="P690" i="11"/>
  <c r="O690" i="11"/>
  <c r="R689" i="11"/>
  <c r="Q689" i="11"/>
  <c r="P689" i="11"/>
  <c r="O689" i="11"/>
  <c r="R688" i="11"/>
  <c r="Q688" i="11"/>
  <c r="P688" i="11"/>
  <c r="O688" i="11"/>
  <c r="R687" i="11"/>
  <c r="Q687" i="11"/>
  <c r="P687" i="11"/>
  <c r="O687" i="11"/>
  <c r="R686" i="11"/>
  <c r="Q686" i="11"/>
  <c r="P686" i="11"/>
  <c r="O686" i="11"/>
  <c r="R685" i="11"/>
  <c r="Q685" i="11"/>
  <c r="P685" i="11"/>
  <c r="O685" i="11"/>
  <c r="R684" i="11"/>
  <c r="Q684" i="11"/>
  <c r="P684" i="11"/>
  <c r="O684" i="11"/>
  <c r="R683" i="11"/>
  <c r="Q683" i="11"/>
  <c r="P683" i="11"/>
  <c r="O683" i="11"/>
  <c r="R682" i="11"/>
  <c r="Q682" i="11"/>
  <c r="P682" i="11"/>
  <c r="O682" i="11"/>
  <c r="R681" i="11"/>
  <c r="Q681" i="11"/>
  <c r="P681" i="11"/>
  <c r="O681" i="11"/>
  <c r="R680" i="11"/>
  <c r="Q680" i="11"/>
  <c r="P680" i="11"/>
  <c r="O680" i="11"/>
  <c r="R679" i="11"/>
  <c r="Q679" i="11"/>
  <c r="P679" i="11"/>
  <c r="O679" i="11"/>
  <c r="R678" i="11"/>
  <c r="Q678" i="11"/>
  <c r="P678" i="11"/>
  <c r="O678" i="11"/>
  <c r="R677" i="11"/>
  <c r="Q677" i="11"/>
  <c r="P677" i="11"/>
  <c r="O677" i="11"/>
  <c r="R676" i="11"/>
  <c r="Q676" i="11"/>
  <c r="P676" i="11"/>
  <c r="O676" i="11"/>
  <c r="R675" i="11"/>
  <c r="Q675" i="11"/>
  <c r="P675" i="11"/>
  <c r="O675" i="11"/>
  <c r="R674" i="11"/>
  <c r="Q674" i="11"/>
  <c r="P674" i="11"/>
  <c r="O674" i="11"/>
  <c r="R673" i="11"/>
  <c r="Q673" i="11"/>
  <c r="P673" i="11"/>
  <c r="O673" i="11"/>
  <c r="R672" i="11"/>
  <c r="Q672" i="11"/>
  <c r="P672" i="11"/>
  <c r="O672" i="11"/>
  <c r="R671" i="11"/>
  <c r="Q671" i="11"/>
  <c r="P671" i="11"/>
  <c r="O671" i="11"/>
  <c r="R670" i="11"/>
  <c r="Q670" i="11"/>
  <c r="P670" i="11"/>
  <c r="O670" i="11"/>
  <c r="R669" i="11"/>
  <c r="Q669" i="11"/>
  <c r="P669" i="11"/>
  <c r="O669" i="11"/>
  <c r="R668" i="11"/>
  <c r="Q668" i="11"/>
  <c r="P668" i="11"/>
  <c r="O668" i="11"/>
  <c r="R667" i="11"/>
  <c r="Q667" i="11"/>
  <c r="P667" i="11"/>
  <c r="O667" i="11"/>
  <c r="R666" i="11"/>
  <c r="Q666" i="11"/>
  <c r="P666" i="11"/>
  <c r="O666" i="11"/>
  <c r="R665" i="11"/>
  <c r="Q665" i="11"/>
  <c r="P665" i="11"/>
  <c r="O665" i="11"/>
  <c r="R664" i="11"/>
  <c r="Q664" i="11"/>
  <c r="P664" i="11"/>
  <c r="O664" i="11"/>
  <c r="R663" i="11"/>
  <c r="Q663" i="11"/>
  <c r="P663" i="11"/>
  <c r="O663" i="11"/>
  <c r="R662" i="11"/>
  <c r="Q662" i="11"/>
  <c r="P662" i="11"/>
  <c r="O662" i="11"/>
  <c r="R661" i="11"/>
  <c r="Q661" i="11"/>
  <c r="P661" i="11"/>
  <c r="O661" i="11"/>
  <c r="R660" i="11"/>
  <c r="Q660" i="11"/>
  <c r="P660" i="11"/>
  <c r="O660" i="11"/>
  <c r="R659" i="11"/>
  <c r="Q659" i="11"/>
  <c r="P659" i="11"/>
  <c r="O659" i="11"/>
  <c r="R658" i="11"/>
  <c r="Q658" i="11"/>
  <c r="P658" i="11"/>
  <c r="O658" i="11"/>
  <c r="R657" i="11"/>
  <c r="Q657" i="11"/>
  <c r="P657" i="11"/>
  <c r="O657" i="11"/>
  <c r="R656" i="11"/>
  <c r="Q656" i="11"/>
  <c r="P656" i="11"/>
  <c r="O656" i="11"/>
  <c r="R655" i="11"/>
  <c r="Q655" i="11"/>
  <c r="P655" i="11"/>
  <c r="O655" i="11"/>
  <c r="R654" i="11"/>
  <c r="Q654" i="11"/>
  <c r="P654" i="11"/>
  <c r="O654" i="11"/>
  <c r="R653" i="11"/>
  <c r="Q653" i="11"/>
  <c r="P653" i="11"/>
  <c r="O653" i="11"/>
  <c r="R652" i="11"/>
  <c r="Q652" i="11"/>
  <c r="P652" i="11"/>
  <c r="O652" i="11"/>
  <c r="R651" i="11"/>
  <c r="Q651" i="11"/>
  <c r="P651" i="11"/>
  <c r="O651" i="11"/>
  <c r="R650" i="11"/>
  <c r="Q650" i="11"/>
  <c r="P650" i="11"/>
  <c r="O650" i="11"/>
  <c r="R649" i="11"/>
  <c r="Q649" i="11"/>
  <c r="P649" i="11"/>
  <c r="O649" i="11"/>
  <c r="R648" i="11"/>
  <c r="Q648" i="11"/>
  <c r="P648" i="11"/>
  <c r="O648" i="11"/>
  <c r="R647" i="11"/>
  <c r="Q647" i="11"/>
  <c r="P647" i="11"/>
  <c r="O647" i="11"/>
  <c r="R646" i="11"/>
  <c r="Q646" i="11"/>
  <c r="P646" i="11"/>
  <c r="O646" i="11"/>
  <c r="R645" i="11"/>
  <c r="Q645" i="11"/>
  <c r="P645" i="11"/>
  <c r="O645" i="11"/>
  <c r="R644" i="11"/>
  <c r="Q644" i="11"/>
  <c r="P644" i="11"/>
  <c r="O644" i="11"/>
  <c r="R643" i="11"/>
  <c r="Q643" i="11"/>
  <c r="P643" i="11"/>
  <c r="O643" i="11"/>
  <c r="R642" i="11"/>
  <c r="Q642" i="11"/>
  <c r="P642" i="11"/>
  <c r="O642" i="11"/>
  <c r="R641" i="11"/>
  <c r="Q641" i="11"/>
  <c r="P641" i="11"/>
  <c r="O641" i="11"/>
  <c r="R640" i="11"/>
  <c r="Q640" i="11"/>
  <c r="P640" i="11"/>
  <c r="O640" i="11"/>
  <c r="R639" i="11"/>
  <c r="Q639" i="11"/>
  <c r="P639" i="11"/>
  <c r="O639" i="11"/>
  <c r="R638" i="11"/>
  <c r="Q638" i="11"/>
  <c r="P638" i="11"/>
  <c r="O638" i="11"/>
  <c r="R637" i="11"/>
  <c r="Q637" i="11"/>
  <c r="P637" i="11"/>
  <c r="O637" i="11"/>
  <c r="R636" i="11"/>
  <c r="Q636" i="11"/>
  <c r="P636" i="11"/>
  <c r="O636" i="11"/>
  <c r="R635" i="11"/>
  <c r="Q635" i="11"/>
  <c r="P635" i="11"/>
  <c r="O635" i="11"/>
  <c r="R634" i="11"/>
  <c r="Q634" i="11"/>
  <c r="P634" i="11"/>
  <c r="O634" i="11"/>
  <c r="R633" i="11"/>
  <c r="Q633" i="11"/>
  <c r="P633" i="11"/>
  <c r="O633" i="11"/>
  <c r="R632" i="11"/>
  <c r="Q632" i="11"/>
  <c r="P632" i="11"/>
  <c r="O632" i="11"/>
  <c r="R631" i="11"/>
  <c r="Q631" i="11"/>
  <c r="P631" i="11"/>
  <c r="O631" i="11"/>
  <c r="R630" i="11"/>
  <c r="Q630" i="11"/>
  <c r="P630" i="11"/>
  <c r="O630" i="11"/>
  <c r="R629" i="11"/>
  <c r="Q629" i="11"/>
  <c r="P629" i="11"/>
  <c r="O629" i="11"/>
  <c r="R628" i="11"/>
  <c r="Q628" i="11"/>
  <c r="P628" i="11"/>
  <c r="O628" i="11"/>
  <c r="R627" i="11"/>
  <c r="Q627" i="11"/>
  <c r="P627" i="11"/>
  <c r="O627" i="11"/>
  <c r="R626" i="11"/>
  <c r="Q626" i="11"/>
  <c r="P626" i="11"/>
  <c r="O626" i="11"/>
  <c r="R625" i="11"/>
  <c r="Q625" i="11"/>
  <c r="P625" i="11"/>
  <c r="O625" i="11"/>
  <c r="R624" i="11"/>
  <c r="Q624" i="11"/>
  <c r="P624" i="11"/>
  <c r="O624" i="11"/>
  <c r="R623" i="11"/>
  <c r="Q623" i="11"/>
  <c r="P623" i="11"/>
  <c r="O623" i="11"/>
  <c r="R622" i="11"/>
  <c r="Q622" i="11"/>
  <c r="P622" i="11"/>
  <c r="O622" i="11"/>
  <c r="R621" i="11"/>
  <c r="Q621" i="11"/>
  <c r="P621" i="11"/>
  <c r="O621" i="11"/>
  <c r="R620" i="11"/>
  <c r="Q620" i="11"/>
  <c r="P620" i="11"/>
  <c r="O620" i="11"/>
  <c r="R619" i="11"/>
  <c r="Q619" i="11"/>
  <c r="P619" i="11"/>
  <c r="O619" i="11"/>
  <c r="R618" i="11"/>
  <c r="Q618" i="11"/>
  <c r="P618" i="11"/>
  <c r="O618" i="11"/>
  <c r="R617" i="11"/>
  <c r="Q617" i="11"/>
  <c r="P617" i="11"/>
  <c r="O617" i="11"/>
  <c r="R616" i="11"/>
  <c r="Q616" i="11"/>
  <c r="P616" i="11"/>
  <c r="O616" i="11"/>
  <c r="R615" i="11"/>
  <c r="Q615" i="11"/>
  <c r="P615" i="11"/>
  <c r="O615" i="11"/>
  <c r="R614" i="11"/>
  <c r="Q614" i="11"/>
  <c r="P614" i="11"/>
  <c r="O614" i="11"/>
  <c r="R613" i="11"/>
  <c r="Q613" i="11"/>
  <c r="P613" i="11"/>
  <c r="O613" i="11"/>
  <c r="R612" i="11"/>
  <c r="Q612" i="11"/>
  <c r="P612" i="11"/>
  <c r="O612" i="11"/>
  <c r="R611" i="11"/>
  <c r="Q611" i="11"/>
  <c r="P611" i="11"/>
  <c r="O611" i="11"/>
  <c r="R610" i="11"/>
  <c r="Q610" i="11"/>
  <c r="P610" i="11"/>
  <c r="O610" i="11"/>
  <c r="R609" i="11"/>
  <c r="Q609" i="11"/>
  <c r="P609" i="11"/>
  <c r="O609" i="11"/>
  <c r="R608" i="11"/>
  <c r="Q608" i="11"/>
  <c r="P608" i="11"/>
  <c r="O608" i="11"/>
  <c r="R607" i="11"/>
  <c r="Q607" i="11"/>
  <c r="P607" i="11"/>
  <c r="O607" i="11"/>
  <c r="R606" i="11"/>
  <c r="Q606" i="11"/>
  <c r="P606" i="11"/>
  <c r="O606" i="11"/>
  <c r="R605" i="11"/>
  <c r="Q605" i="11"/>
  <c r="P605" i="11"/>
  <c r="O605" i="11"/>
  <c r="R604" i="11"/>
  <c r="Q604" i="11"/>
  <c r="P604" i="11"/>
  <c r="O604" i="11"/>
  <c r="R603" i="11"/>
  <c r="Q603" i="11"/>
  <c r="P603" i="11"/>
  <c r="O603" i="11"/>
  <c r="R602" i="11"/>
  <c r="Q602" i="11"/>
  <c r="P602" i="11"/>
  <c r="O602" i="11"/>
  <c r="R601" i="11"/>
  <c r="Q601" i="11"/>
  <c r="P601" i="11"/>
  <c r="O601" i="11"/>
  <c r="R600" i="11"/>
  <c r="Q600" i="11"/>
  <c r="P600" i="11"/>
  <c r="O600" i="11"/>
  <c r="R599" i="11"/>
  <c r="Q599" i="11"/>
  <c r="P599" i="11"/>
  <c r="O599" i="11"/>
  <c r="R598" i="11"/>
  <c r="Q598" i="11"/>
  <c r="P598" i="11"/>
  <c r="O598" i="11"/>
  <c r="R597" i="11"/>
  <c r="Q597" i="11"/>
  <c r="P597" i="11"/>
  <c r="O597" i="11"/>
  <c r="R596" i="11"/>
  <c r="Q596" i="11"/>
  <c r="P596" i="11"/>
  <c r="O596" i="11"/>
  <c r="R595" i="11"/>
  <c r="Q595" i="11"/>
  <c r="P595" i="11"/>
  <c r="O595" i="11"/>
  <c r="R594" i="11"/>
  <c r="Q594" i="11"/>
  <c r="P594" i="11"/>
  <c r="O594" i="11"/>
  <c r="R593" i="11"/>
  <c r="Q593" i="11"/>
  <c r="P593" i="11"/>
  <c r="O593" i="11"/>
  <c r="R592" i="11"/>
  <c r="Q592" i="11"/>
  <c r="P592" i="11"/>
  <c r="O592" i="11"/>
  <c r="R591" i="11"/>
  <c r="Q591" i="11"/>
  <c r="P591" i="11"/>
  <c r="O591" i="11"/>
  <c r="R590" i="11"/>
  <c r="Q590" i="11"/>
  <c r="P590" i="11"/>
  <c r="O590" i="11"/>
  <c r="R589" i="11"/>
  <c r="Q589" i="11"/>
  <c r="P589" i="11"/>
  <c r="O589" i="11"/>
  <c r="R588" i="11"/>
  <c r="Q588" i="11"/>
  <c r="P588" i="11"/>
  <c r="O588" i="11"/>
  <c r="R587" i="11"/>
  <c r="Q587" i="11"/>
  <c r="P587" i="11"/>
  <c r="O587" i="11"/>
  <c r="R586" i="11"/>
  <c r="Q586" i="11"/>
  <c r="P586" i="11"/>
  <c r="O586" i="11"/>
  <c r="R585" i="11"/>
  <c r="Q585" i="11"/>
  <c r="P585" i="11"/>
  <c r="O585" i="11"/>
  <c r="R584" i="11"/>
  <c r="Q584" i="11"/>
  <c r="P584" i="11"/>
  <c r="O584" i="11"/>
  <c r="R583" i="11"/>
  <c r="Q583" i="11"/>
  <c r="P583" i="11"/>
  <c r="O583" i="11"/>
  <c r="R582" i="11"/>
  <c r="Q582" i="11"/>
  <c r="P582" i="11"/>
  <c r="O582" i="11"/>
  <c r="R581" i="11"/>
  <c r="Q581" i="11"/>
  <c r="P581" i="11"/>
  <c r="O581" i="11"/>
  <c r="R580" i="11"/>
  <c r="Q580" i="11"/>
  <c r="P580" i="11"/>
  <c r="O580" i="11"/>
  <c r="R579" i="11"/>
  <c r="Q579" i="11"/>
  <c r="P579" i="11"/>
  <c r="O579" i="11"/>
  <c r="R578" i="11"/>
  <c r="Q578" i="11"/>
  <c r="P578" i="11"/>
  <c r="O578" i="11"/>
  <c r="R577" i="11"/>
  <c r="Q577" i="11"/>
  <c r="P577" i="11"/>
  <c r="O577" i="11"/>
  <c r="R576" i="11"/>
  <c r="Q576" i="11"/>
  <c r="P576" i="11"/>
  <c r="O576" i="11"/>
  <c r="R575" i="11"/>
  <c r="Q575" i="11"/>
  <c r="P575" i="11"/>
  <c r="O575" i="11"/>
  <c r="R574" i="11"/>
  <c r="Q574" i="11"/>
  <c r="P574" i="11"/>
  <c r="O574" i="11"/>
  <c r="R573" i="11"/>
  <c r="Q573" i="11"/>
  <c r="P573" i="11"/>
  <c r="O573" i="11"/>
  <c r="R572" i="11"/>
  <c r="Q572" i="11"/>
  <c r="P572" i="11"/>
  <c r="O572" i="11"/>
  <c r="R571" i="11"/>
  <c r="Q571" i="11"/>
  <c r="P571" i="11"/>
  <c r="O571" i="11"/>
  <c r="R570" i="11"/>
  <c r="Q570" i="11"/>
  <c r="P570" i="11"/>
  <c r="O570" i="11"/>
  <c r="R569" i="11"/>
  <c r="Q569" i="11"/>
  <c r="P569" i="11"/>
  <c r="O569" i="11"/>
  <c r="R568" i="11"/>
  <c r="Q568" i="11"/>
  <c r="P568" i="11"/>
  <c r="O568" i="11"/>
  <c r="R567" i="11"/>
  <c r="Q567" i="11"/>
  <c r="P567" i="11"/>
  <c r="O567" i="11"/>
  <c r="R566" i="11"/>
  <c r="Q566" i="11"/>
  <c r="P566" i="11"/>
  <c r="O566" i="11"/>
  <c r="R565" i="11"/>
  <c r="Q565" i="11"/>
  <c r="P565" i="11"/>
  <c r="O565" i="11"/>
  <c r="R564" i="11"/>
  <c r="Q564" i="11"/>
  <c r="P564" i="11"/>
  <c r="O564" i="11"/>
  <c r="R563" i="11"/>
  <c r="Q563" i="11"/>
  <c r="P563" i="11"/>
  <c r="O563" i="11"/>
  <c r="R562" i="11"/>
  <c r="Q562" i="11"/>
  <c r="P562" i="11"/>
  <c r="O562" i="11"/>
  <c r="R561" i="11"/>
  <c r="Q561" i="11"/>
  <c r="P561" i="11"/>
  <c r="O561" i="11"/>
  <c r="R560" i="11"/>
  <c r="Q560" i="11"/>
  <c r="P560" i="11"/>
  <c r="O560" i="11"/>
  <c r="R559" i="11"/>
  <c r="Q559" i="11"/>
  <c r="P559" i="11"/>
  <c r="O559" i="11"/>
  <c r="R558" i="11"/>
  <c r="Q558" i="11"/>
  <c r="P558" i="11"/>
  <c r="O558" i="11"/>
  <c r="R557" i="11"/>
  <c r="Q557" i="11"/>
  <c r="P557" i="11"/>
  <c r="O557" i="11"/>
  <c r="R556" i="11"/>
  <c r="Q556" i="11"/>
  <c r="P556" i="11"/>
  <c r="O556" i="11"/>
  <c r="R555" i="11"/>
  <c r="Q555" i="11"/>
  <c r="P555" i="11"/>
  <c r="O555" i="11"/>
  <c r="R554" i="11"/>
  <c r="Q554" i="11"/>
  <c r="P554" i="11"/>
  <c r="O554" i="11"/>
  <c r="R553" i="11"/>
  <c r="Q553" i="11"/>
  <c r="P553" i="11"/>
  <c r="O553" i="11"/>
  <c r="R552" i="11"/>
  <c r="Q552" i="11"/>
  <c r="P552" i="11"/>
  <c r="O552" i="11"/>
  <c r="R551" i="11"/>
  <c r="Q551" i="11"/>
  <c r="P551" i="11"/>
  <c r="O551" i="11"/>
  <c r="R550" i="11"/>
  <c r="Q550" i="11"/>
  <c r="P550" i="11"/>
  <c r="O550" i="11"/>
  <c r="R549" i="11"/>
  <c r="Q549" i="11"/>
  <c r="P549" i="11"/>
  <c r="O549" i="11"/>
  <c r="R548" i="11"/>
  <c r="Q548" i="11"/>
  <c r="P548" i="11"/>
  <c r="O548" i="11"/>
  <c r="R547" i="11"/>
  <c r="Q547" i="11"/>
  <c r="P547" i="11"/>
  <c r="O547" i="11"/>
  <c r="R546" i="11"/>
  <c r="Q546" i="11"/>
  <c r="P546" i="11"/>
  <c r="O546" i="11"/>
  <c r="R545" i="11"/>
  <c r="Q545" i="11"/>
  <c r="P545" i="11"/>
  <c r="O545" i="11"/>
  <c r="R544" i="11"/>
  <c r="Q544" i="11"/>
  <c r="P544" i="11"/>
  <c r="O544" i="11"/>
  <c r="R543" i="11"/>
  <c r="Q543" i="11"/>
  <c r="P543" i="11"/>
  <c r="O543" i="11"/>
  <c r="R542" i="11"/>
  <c r="Q542" i="11"/>
  <c r="P542" i="11"/>
  <c r="O542" i="11"/>
  <c r="R541" i="11"/>
  <c r="Q541" i="11"/>
  <c r="P541" i="11"/>
  <c r="O541" i="11"/>
  <c r="R540" i="11"/>
  <c r="Q540" i="11"/>
  <c r="P540" i="11"/>
  <c r="O540" i="11"/>
  <c r="R539" i="11"/>
  <c r="Q539" i="11"/>
  <c r="P539" i="11"/>
  <c r="O539" i="11"/>
  <c r="R538" i="11"/>
  <c r="Q538" i="11"/>
  <c r="P538" i="11"/>
  <c r="O538" i="11"/>
  <c r="R537" i="11"/>
  <c r="Q537" i="11"/>
  <c r="P537" i="11"/>
  <c r="O537" i="11"/>
  <c r="R536" i="11"/>
  <c r="Q536" i="11"/>
  <c r="P536" i="11"/>
  <c r="O536" i="11"/>
  <c r="R535" i="11"/>
  <c r="Q535" i="11"/>
  <c r="P535" i="11"/>
  <c r="O535" i="11"/>
  <c r="R534" i="11"/>
  <c r="Q534" i="11"/>
  <c r="P534" i="11"/>
  <c r="O534" i="11"/>
  <c r="R533" i="11"/>
  <c r="Q533" i="11"/>
  <c r="P533" i="11"/>
  <c r="O533" i="11"/>
  <c r="R532" i="11"/>
  <c r="Q532" i="11"/>
  <c r="P532" i="11"/>
  <c r="O532" i="11"/>
  <c r="R531" i="11"/>
  <c r="Q531" i="11"/>
  <c r="P531" i="11"/>
  <c r="O531" i="11"/>
  <c r="R530" i="11"/>
  <c r="Q530" i="11"/>
  <c r="P530" i="11"/>
  <c r="O530" i="11"/>
  <c r="R529" i="11"/>
  <c r="Q529" i="11"/>
  <c r="P529" i="11"/>
  <c r="O529" i="11"/>
  <c r="R528" i="11"/>
  <c r="Q528" i="11"/>
  <c r="P528" i="11"/>
  <c r="O528" i="11"/>
  <c r="R527" i="11"/>
  <c r="Q527" i="11"/>
  <c r="P527" i="11"/>
  <c r="O527" i="11"/>
  <c r="R526" i="11"/>
  <c r="Q526" i="11"/>
  <c r="P526" i="11"/>
  <c r="O526" i="11"/>
  <c r="R525" i="11"/>
  <c r="Q525" i="11"/>
  <c r="P525" i="11"/>
  <c r="O525" i="11"/>
  <c r="R524" i="11"/>
  <c r="Q524" i="11"/>
  <c r="P524" i="11"/>
  <c r="O524" i="11"/>
  <c r="R523" i="11"/>
  <c r="Q523" i="11"/>
  <c r="P523" i="11"/>
  <c r="O523" i="11"/>
  <c r="R522" i="11"/>
  <c r="Q522" i="11"/>
  <c r="P522" i="11"/>
  <c r="O522" i="11"/>
  <c r="R521" i="11"/>
  <c r="Q521" i="11"/>
  <c r="P521" i="11"/>
  <c r="O521" i="11"/>
  <c r="R520" i="11"/>
  <c r="Q520" i="11"/>
  <c r="P520" i="11"/>
  <c r="O520" i="11"/>
  <c r="R519" i="11"/>
  <c r="Q519" i="11"/>
  <c r="P519" i="11"/>
  <c r="O519" i="11"/>
  <c r="R518" i="11"/>
  <c r="Q518" i="11"/>
  <c r="P518" i="11"/>
  <c r="O518" i="11"/>
  <c r="R517" i="11"/>
  <c r="Q517" i="11"/>
  <c r="P517" i="11"/>
  <c r="O517" i="11"/>
  <c r="R516" i="11"/>
  <c r="Q516" i="11"/>
  <c r="P516" i="11"/>
  <c r="O516" i="11"/>
  <c r="R515" i="11"/>
  <c r="Q515" i="11"/>
  <c r="P515" i="11"/>
  <c r="O515" i="11"/>
  <c r="R514" i="11"/>
  <c r="Q514" i="11"/>
  <c r="P514" i="11"/>
  <c r="O514" i="11"/>
  <c r="R513" i="11"/>
  <c r="Q513" i="11"/>
  <c r="P513" i="11"/>
  <c r="O513" i="11"/>
  <c r="R512" i="11"/>
  <c r="Q512" i="11"/>
  <c r="P512" i="11"/>
  <c r="O512" i="11"/>
  <c r="R511" i="11"/>
  <c r="Q511" i="11"/>
  <c r="P511" i="11"/>
  <c r="O511" i="11"/>
  <c r="R510" i="11"/>
  <c r="Q510" i="11"/>
  <c r="P510" i="11"/>
  <c r="O510" i="11"/>
  <c r="R509" i="11"/>
  <c r="Q509" i="11"/>
  <c r="P509" i="11"/>
  <c r="O509" i="11"/>
  <c r="R508" i="11"/>
  <c r="Q508" i="11"/>
  <c r="P508" i="11"/>
  <c r="O508" i="11"/>
  <c r="R507" i="11"/>
  <c r="Q507" i="11"/>
  <c r="P507" i="11"/>
  <c r="O507" i="11"/>
  <c r="R506" i="11"/>
  <c r="Q506" i="11"/>
  <c r="P506" i="11"/>
  <c r="O506" i="11"/>
  <c r="R505" i="11"/>
  <c r="Q505" i="11"/>
  <c r="P505" i="11"/>
  <c r="O505" i="11"/>
  <c r="R504" i="11"/>
  <c r="Q504" i="11"/>
  <c r="P504" i="11"/>
  <c r="O504" i="11"/>
  <c r="R503" i="11"/>
  <c r="Q503" i="11"/>
  <c r="P503" i="11"/>
  <c r="O503" i="11"/>
  <c r="R502" i="11"/>
  <c r="Q502" i="11"/>
  <c r="P502" i="11"/>
  <c r="O502" i="11"/>
  <c r="R501" i="11"/>
  <c r="Q501" i="11"/>
  <c r="P501" i="11"/>
  <c r="O501" i="11"/>
  <c r="R500" i="11"/>
  <c r="Q500" i="11"/>
  <c r="P500" i="11"/>
  <c r="O500" i="11"/>
  <c r="R499" i="11"/>
  <c r="Q499" i="11"/>
  <c r="P499" i="11"/>
  <c r="O499" i="11"/>
  <c r="R498" i="11"/>
  <c r="Q498" i="11"/>
  <c r="P498" i="11"/>
  <c r="O498" i="11"/>
  <c r="R497" i="11"/>
  <c r="Q497" i="11"/>
  <c r="P497" i="11"/>
  <c r="O497" i="11"/>
  <c r="R496" i="11"/>
  <c r="Q496" i="11"/>
  <c r="P496" i="11"/>
  <c r="O496" i="11"/>
  <c r="R495" i="11"/>
  <c r="Q495" i="11"/>
  <c r="P495" i="11"/>
  <c r="O495" i="11"/>
  <c r="R494" i="11"/>
  <c r="Q494" i="11"/>
  <c r="P494" i="11"/>
  <c r="O494" i="11"/>
  <c r="R493" i="11"/>
  <c r="Q493" i="11"/>
  <c r="P493" i="11"/>
  <c r="O493" i="11"/>
  <c r="R492" i="11"/>
  <c r="Q492" i="11"/>
  <c r="P492" i="11"/>
  <c r="O492" i="11"/>
  <c r="R491" i="11"/>
  <c r="Q491" i="11"/>
  <c r="P491" i="11"/>
  <c r="O491" i="11"/>
  <c r="R490" i="11"/>
  <c r="Q490" i="11"/>
  <c r="P490" i="11"/>
  <c r="O490" i="11"/>
  <c r="R489" i="11"/>
  <c r="Q489" i="11"/>
  <c r="P489" i="11"/>
  <c r="O489" i="11"/>
  <c r="R488" i="11"/>
  <c r="Q488" i="11"/>
  <c r="P488" i="11"/>
  <c r="O488" i="11"/>
  <c r="R487" i="11"/>
  <c r="Q487" i="11"/>
  <c r="P487" i="11"/>
  <c r="O487" i="11"/>
  <c r="R486" i="11"/>
  <c r="Q486" i="11"/>
  <c r="P486" i="11"/>
  <c r="O486" i="11"/>
  <c r="R485" i="11"/>
  <c r="Q485" i="11"/>
  <c r="P485" i="11"/>
  <c r="O485" i="11"/>
  <c r="R484" i="11"/>
  <c r="Q484" i="11"/>
  <c r="P484" i="11"/>
  <c r="O484" i="11"/>
  <c r="R483" i="11"/>
  <c r="Q483" i="11"/>
  <c r="P483" i="11"/>
  <c r="O483" i="11"/>
  <c r="R482" i="11"/>
  <c r="Q482" i="11"/>
  <c r="P482" i="11"/>
  <c r="O482" i="11"/>
  <c r="R481" i="11"/>
  <c r="Q481" i="11"/>
  <c r="P481" i="11"/>
  <c r="O481" i="11"/>
  <c r="R480" i="11"/>
  <c r="Q480" i="11"/>
  <c r="P480" i="11"/>
  <c r="O480" i="11"/>
  <c r="R479" i="11"/>
  <c r="Q479" i="11"/>
  <c r="P479" i="11"/>
  <c r="O479" i="11"/>
  <c r="R478" i="11"/>
  <c r="Q478" i="11"/>
  <c r="P478" i="11"/>
  <c r="O478" i="11"/>
  <c r="R477" i="11"/>
  <c r="Q477" i="11"/>
  <c r="P477" i="11"/>
  <c r="O477" i="11"/>
  <c r="R476" i="11"/>
  <c r="Q476" i="11"/>
  <c r="P476" i="11"/>
  <c r="O476" i="11"/>
  <c r="R475" i="11"/>
  <c r="Q475" i="11"/>
  <c r="P475" i="11"/>
  <c r="O475" i="11"/>
  <c r="R474" i="11"/>
  <c r="Q474" i="11"/>
  <c r="P474" i="11"/>
  <c r="O474" i="11"/>
  <c r="R473" i="11"/>
  <c r="Q473" i="11"/>
  <c r="P473" i="11"/>
  <c r="O473" i="11"/>
  <c r="R472" i="11"/>
  <c r="Q472" i="11"/>
  <c r="P472" i="11"/>
  <c r="O472" i="11"/>
  <c r="R471" i="11"/>
  <c r="Q471" i="11"/>
  <c r="P471" i="11"/>
  <c r="O471" i="11"/>
  <c r="R470" i="11"/>
  <c r="Q470" i="11"/>
  <c r="P470" i="11"/>
  <c r="O470" i="11"/>
  <c r="R469" i="11"/>
  <c r="Q469" i="11"/>
  <c r="P469" i="11"/>
  <c r="O469" i="11"/>
  <c r="R468" i="11"/>
  <c r="Q468" i="11"/>
  <c r="P468" i="11"/>
  <c r="O468" i="11"/>
  <c r="R467" i="11"/>
  <c r="Q467" i="11"/>
  <c r="P467" i="11"/>
  <c r="O467" i="11"/>
  <c r="R466" i="11"/>
  <c r="Q466" i="11"/>
  <c r="P466" i="11"/>
  <c r="O466" i="11"/>
  <c r="R465" i="11"/>
  <c r="Q465" i="11"/>
  <c r="P465" i="11"/>
  <c r="O465" i="11"/>
  <c r="R464" i="11"/>
  <c r="Q464" i="11"/>
  <c r="P464" i="11"/>
  <c r="O464" i="11"/>
  <c r="R463" i="11"/>
  <c r="Q463" i="11"/>
  <c r="P463" i="11"/>
  <c r="O463" i="11"/>
  <c r="R462" i="11"/>
  <c r="Q462" i="11"/>
  <c r="P462" i="11"/>
  <c r="O462" i="11"/>
  <c r="R461" i="11"/>
  <c r="Q461" i="11"/>
  <c r="P461" i="11"/>
  <c r="O461" i="11"/>
  <c r="R460" i="11"/>
  <c r="Q460" i="11"/>
  <c r="P460" i="11"/>
  <c r="O460" i="11"/>
  <c r="R459" i="11"/>
  <c r="Q459" i="11"/>
  <c r="P459" i="11"/>
  <c r="O459" i="11"/>
  <c r="R458" i="11"/>
  <c r="Q458" i="11"/>
  <c r="P458" i="11"/>
  <c r="O458" i="11"/>
  <c r="R457" i="11"/>
  <c r="Q457" i="11"/>
  <c r="P457" i="11"/>
  <c r="O457" i="11"/>
  <c r="R456" i="11"/>
  <c r="Q456" i="11"/>
  <c r="P456" i="11"/>
  <c r="O456" i="11"/>
  <c r="R455" i="11"/>
  <c r="Q455" i="11"/>
  <c r="P455" i="11"/>
  <c r="O455" i="11"/>
  <c r="R454" i="11"/>
  <c r="Q454" i="11"/>
  <c r="P454" i="11"/>
  <c r="O454" i="11"/>
  <c r="R453" i="11"/>
  <c r="Q453" i="11"/>
  <c r="P453" i="11"/>
  <c r="O453" i="11"/>
  <c r="R452" i="11"/>
  <c r="Q452" i="11"/>
  <c r="P452" i="11"/>
  <c r="O452" i="11"/>
  <c r="R451" i="11"/>
  <c r="Q451" i="11"/>
  <c r="P451" i="11"/>
  <c r="O451" i="11"/>
  <c r="R450" i="11"/>
  <c r="Q450" i="11"/>
  <c r="P450" i="11"/>
  <c r="O450" i="11"/>
  <c r="R449" i="11"/>
  <c r="Q449" i="11"/>
  <c r="P449" i="11"/>
  <c r="O449" i="11"/>
  <c r="R448" i="11"/>
  <c r="Q448" i="11"/>
  <c r="P448" i="11"/>
  <c r="O448" i="11"/>
  <c r="R447" i="11"/>
  <c r="Q447" i="11"/>
  <c r="P447" i="11"/>
  <c r="O447" i="11"/>
  <c r="R446" i="11"/>
  <c r="Q446" i="11"/>
  <c r="P446" i="11"/>
  <c r="O446" i="11"/>
  <c r="R445" i="11"/>
  <c r="Q445" i="11"/>
  <c r="P445" i="11"/>
  <c r="O445" i="11"/>
  <c r="R444" i="11"/>
  <c r="Q444" i="11"/>
  <c r="P444" i="11"/>
  <c r="O444" i="11"/>
  <c r="R443" i="11"/>
  <c r="Q443" i="11"/>
  <c r="P443" i="11"/>
  <c r="O443" i="11"/>
  <c r="R442" i="11"/>
  <c r="Q442" i="11"/>
  <c r="P442" i="11"/>
  <c r="O442" i="11"/>
  <c r="R441" i="11"/>
  <c r="Q441" i="11"/>
  <c r="P441" i="11"/>
  <c r="O441" i="11"/>
  <c r="R440" i="11"/>
  <c r="Q440" i="11"/>
  <c r="P440" i="11"/>
  <c r="O440" i="11"/>
  <c r="R439" i="11"/>
  <c r="Q439" i="11"/>
  <c r="P439" i="11"/>
  <c r="O439" i="11"/>
  <c r="R438" i="11"/>
  <c r="Q438" i="11"/>
  <c r="P438" i="11"/>
  <c r="O438" i="11"/>
  <c r="R437" i="11"/>
  <c r="Q437" i="11"/>
  <c r="P437" i="11"/>
  <c r="O437" i="11"/>
  <c r="R436" i="11"/>
  <c r="Q436" i="11"/>
  <c r="P436" i="11"/>
  <c r="O436" i="11"/>
  <c r="R435" i="11"/>
  <c r="Q435" i="11"/>
  <c r="P435" i="11"/>
  <c r="O435" i="11"/>
  <c r="R434" i="11"/>
  <c r="Q434" i="11"/>
  <c r="P434" i="11"/>
  <c r="O434" i="11"/>
  <c r="R433" i="11"/>
  <c r="Q433" i="11"/>
  <c r="P433" i="11"/>
  <c r="O433" i="11"/>
  <c r="R432" i="11"/>
  <c r="Q432" i="11"/>
  <c r="P432" i="11"/>
  <c r="O432" i="11"/>
  <c r="R431" i="11"/>
  <c r="Q431" i="11"/>
  <c r="P431" i="11"/>
  <c r="O431" i="11"/>
  <c r="R430" i="11"/>
  <c r="Q430" i="11"/>
  <c r="P430" i="11"/>
  <c r="O430" i="11"/>
  <c r="R429" i="11"/>
  <c r="Q429" i="11"/>
  <c r="P429" i="11"/>
  <c r="O429" i="11"/>
  <c r="R428" i="11"/>
  <c r="Q428" i="11"/>
  <c r="P428" i="11"/>
  <c r="O428" i="11"/>
  <c r="R427" i="11"/>
  <c r="Q427" i="11"/>
  <c r="P427" i="11"/>
  <c r="O427" i="11"/>
  <c r="R426" i="11"/>
  <c r="Q426" i="11"/>
  <c r="P426" i="11"/>
  <c r="O426" i="11"/>
  <c r="R425" i="11"/>
  <c r="Q425" i="11"/>
  <c r="P425" i="11"/>
  <c r="O425" i="11"/>
  <c r="R424" i="11"/>
  <c r="Q424" i="11"/>
  <c r="P424" i="11"/>
  <c r="O424" i="11"/>
  <c r="R423" i="11"/>
  <c r="Q423" i="11"/>
  <c r="P423" i="11"/>
  <c r="O423" i="11"/>
  <c r="R422" i="11"/>
  <c r="Q422" i="11"/>
  <c r="P422" i="11"/>
  <c r="O422" i="11"/>
  <c r="R421" i="11"/>
  <c r="Q421" i="11"/>
  <c r="P421" i="11"/>
  <c r="O421" i="11"/>
  <c r="R420" i="11"/>
  <c r="Q420" i="11"/>
  <c r="P420" i="11"/>
  <c r="O420" i="11"/>
  <c r="R419" i="11"/>
  <c r="Q419" i="11"/>
  <c r="P419" i="11"/>
  <c r="O419" i="11"/>
  <c r="R418" i="11"/>
  <c r="Q418" i="11"/>
  <c r="P418" i="11"/>
  <c r="O418" i="11"/>
  <c r="R417" i="11"/>
  <c r="Q417" i="11"/>
  <c r="P417" i="11"/>
  <c r="O417" i="11"/>
  <c r="R416" i="11"/>
  <c r="Q416" i="11"/>
  <c r="P416" i="11"/>
  <c r="O416" i="11"/>
  <c r="R415" i="11"/>
  <c r="Q415" i="11"/>
  <c r="P415" i="11"/>
  <c r="O415" i="11"/>
  <c r="R414" i="11"/>
  <c r="Q414" i="11"/>
  <c r="P414" i="11"/>
  <c r="O414" i="11"/>
  <c r="R413" i="11"/>
  <c r="Q413" i="11"/>
  <c r="P413" i="11"/>
  <c r="O413" i="11"/>
  <c r="R412" i="11"/>
  <c r="Q412" i="11"/>
  <c r="P412" i="11"/>
  <c r="O412" i="11"/>
  <c r="R411" i="11"/>
  <c r="Q411" i="11"/>
  <c r="P411" i="11"/>
  <c r="O411" i="11"/>
  <c r="R410" i="11"/>
  <c r="Q410" i="11"/>
  <c r="P410" i="11"/>
  <c r="O410" i="11"/>
  <c r="R409" i="11"/>
  <c r="Q409" i="11"/>
  <c r="P409" i="11"/>
  <c r="O409" i="11"/>
  <c r="R408" i="11"/>
  <c r="Q408" i="11"/>
  <c r="P408" i="11"/>
  <c r="O408" i="11"/>
  <c r="R407" i="11"/>
  <c r="Q407" i="11"/>
  <c r="P407" i="11"/>
  <c r="O407" i="11"/>
  <c r="R406" i="11"/>
  <c r="Q406" i="11"/>
  <c r="P406" i="11"/>
  <c r="O406" i="11"/>
  <c r="R405" i="11"/>
  <c r="Q405" i="11"/>
  <c r="P405" i="11"/>
  <c r="O405" i="11"/>
  <c r="R404" i="11"/>
  <c r="Q404" i="11"/>
  <c r="P404" i="11"/>
  <c r="O404" i="11"/>
  <c r="R403" i="11"/>
  <c r="Q403" i="11"/>
  <c r="P403" i="11"/>
  <c r="O403" i="11"/>
  <c r="R402" i="11"/>
  <c r="Q402" i="11"/>
  <c r="P402" i="11"/>
  <c r="O402" i="11"/>
  <c r="R401" i="11"/>
  <c r="Q401" i="11"/>
  <c r="P401" i="11"/>
  <c r="O401" i="11"/>
  <c r="R400" i="11"/>
  <c r="Q400" i="11"/>
  <c r="P400" i="11"/>
  <c r="O400" i="11"/>
  <c r="R399" i="11"/>
  <c r="Q399" i="11"/>
  <c r="P399" i="11"/>
  <c r="O399" i="11"/>
  <c r="R398" i="11"/>
  <c r="Q398" i="11"/>
  <c r="P398" i="11"/>
  <c r="O398" i="11"/>
  <c r="R397" i="11"/>
  <c r="Q397" i="11"/>
  <c r="P397" i="11"/>
  <c r="O397" i="11"/>
  <c r="R396" i="11"/>
  <c r="Q396" i="11"/>
  <c r="P396" i="11"/>
  <c r="O396" i="11"/>
  <c r="R395" i="11"/>
  <c r="Q395" i="11"/>
  <c r="P395" i="11"/>
  <c r="O395" i="11"/>
  <c r="R394" i="11"/>
  <c r="Q394" i="11"/>
  <c r="P394" i="11"/>
  <c r="O394" i="11"/>
  <c r="R393" i="11"/>
  <c r="Q393" i="11"/>
  <c r="P393" i="11"/>
  <c r="O393" i="11"/>
  <c r="R392" i="11"/>
  <c r="Q392" i="11"/>
  <c r="P392" i="11"/>
  <c r="O392" i="11"/>
  <c r="R391" i="11"/>
  <c r="Q391" i="11"/>
  <c r="P391" i="11"/>
  <c r="O391" i="11"/>
  <c r="R390" i="11"/>
  <c r="Q390" i="11"/>
  <c r="P390" i="11"/>
  <c r="O390" i="11"/>
  <c r="R389" i="11"/>
  <c r="Q389" i="11"/>
  <c r="P389" i="11"/>
  <c r="O389" i="11"/>
  <c r="R388" i="11"/>
  <c r="Q388" i="11"/>
  <c r="P388" i="11"/>
  <c r="O388" i="11"/>
  <c r="R387" i="11"/>
  <c r="Q387" i="11"/>
  <c r="P387" i="11"/>
  <c r="O387" i="11"/>
  <c r="R386" i="11"/>
  <c r="Q386" i="11"/>
  <c r="P386" i="11"/>
  <c r="O386" i="11"/>
  <c r="R385" i="11"/>
  <c r="Q385" i="11"/>
  <c r="P385" i="11"/>
  <c r="O385" i="11"/>
  <c r="R384" i="11"/>
  <c r="Q384" i="11"/>
  <c r="P384" i="11"/>
  <c r="O384" i="11"/>
  <c r="R383" i="11"/>
  <c r="Q383" i="11"/>
  <c r="P383" i="11"/>
  <c r="O383" i="11"/>
  <c r="R382" i="11"/>
  <c r="Q382" i="11"/>
  <c r="P382" i="11"/>
  <c r="O382" i="11"/>
  <c r="R381" i="11"/>
  <c r="Q381" i="11"/>
  <c r="P381" i="11"/>
  <c r="O381" i="11"/>
  <c r="R380" i="11"/>
  <c r="Q380" i="11"/>
  <c r="P380" i="11"/>
  <c r="O380" i="11"/>
  <c r="R379" i="11"/>
  <c r="Q379" i="11"/>
  <c r="P379" i="11"/>
  <c r="O379" i="11"/>
  <c r="R378" i="11"/>
  <c r="Q378" i="11"/>
  <c r="P378" i="11"/>
  <c r="O378" i="11"/>
  <c r="R377" i="11"/>
  <c r="Q377" i="11"/>
  <c r="P377" i="11"/>
  <c r="O377" i="11"/>
  <c r="R376" i="11"/>
  <c r="Q376" i="11"/>
  <c r="P376" i="11"/>
  <c r="O376" i="11"/>
  <c r="R375" i="11"/>
  <c r="Q375" i="11"/>
  <c r="P375" i="11"/>
  <c r="O375" i="11"/>
  <c r="R374" i="11"/>
  <c r="Q374" i="11"/>
  <c r="P374" i="11"/>
  <c r="O374" i="11"/>
  <c r="R373" i="11"/>
  <c r="Q373" i="11"/>
  <c r="P373" i="11"/>
  <c r="O373" i="11"/>
  <c r="R372" i="11"/>
  <c r="Q372" i="11"/>
  <c r="P372" i="11"/>
  <c r="O372" i="11"/>
  <c r="R371" i="11"/>
  <c r="Q371" i="11"/>
  <c r="P371" i="11"/>
  <c r="O371" i="11"/>
  <c r="R370" i="11"/>
  <c r="Q370" i="11"/>
  <c r="P370" i="11"/>
  <c r="O370" i="11"/>
  <c r="R369" i="11"/>
  <c r="Q369" i="11"/>
  <c r="P369" i="11"/>
  <c r="O369" i="11"/>
  <c r="R368" i="11"/>
  <c r="Q368" i="11"/>
  <c r="P368" i="11"/>
  <c r="O368" i="11"/>
  <c r="R367" i="11"/>
  <c r="Q367" i="11"/>
  <c r="P367" i="11"/>
  <c r="O367" i="11"/>
  <c r="R366" i="11"/>
  <c r="Q366" i="11"/>
  <c r="P366" i="11"/>
  <c r="O366" i="11"/>
  <c r="R365" i="11"/>
  <c r="Q365" i="11"/>
  <c r="P365" i="11"/>
  <c r="O365" i="11"/>
  <c r="R364" i="11"/>
  <c r="Q364" i="11"/>
  <c r="P364" i="11"/>
  <c r="O364" i="11"/>
  <c r="R363" i="11"/>
  <c r="Q363" i="11"/>
  <c r="P363" i="11"/>
  <c r="O363" i="11"/>
  <c r="R362" i="11"/>
  <c r="Q362" i="11"/>
  <c r="P362" i="11"/>
  <c r="O362" i="11"/>
  <c r="R361" i="11"/>
  <c r="Q361" i="11"/>
  <c r="P361" i="11"/>
  <c r="O361" i="11"/>
  <c r="R360" i="11"/>
  <c r="Q360" i="11"/>
  <c r="P360" i="11"/>
  <c r="O360" i="11"/>
  <c r="R359" i="11"/>
  <c r="Q359" i="11"/>
  <c r="P359" i="11"/>
  <c r="O359" i="11"/>
  <c r="R358" i="11"/>
  <c r="Q358" i="11"/>
  <c r="P358" i="11"/>
  <c r="O358" i="11"/>
  <c r="R357" i="11"/>
  <c r="Q357" i="11"/>
  <c r="P357" i="11"/>
  <c r="O357" i="11"/>
  <c r="R356" i="11"/>
  <c r="Q356" i="11"/>
  <c r="P356" i="11"/>
  <c r="O356" i="11"/>
  <c r="R355" i="11"/>
  <c r="Q355" i="11"/>
  <c r="P355" i="11"/>
  <c r="O355" i="11"/>
  <c r="R354" i="11"/>
  <c r="Q354" i="11"/>
  <c r="P354" i="11"/>
  <c r="O354" i="11"/>
  <c r="R353" i="11"/>
  <c r="Q353" i="11"/>
  <c r="P353" i="11"/>
  <c r="O353" i="11"/>
  <c r="R352" i="11"/>
  <c r="Q352" i="11"/>
  <c r="P352" i="11"/>
  <c r="O352" i="11"/>
  <c r="R351" i="11"/>
  <c r="Q351" i="11"/>
  <c r="P351" i="11"/>
  <c r="O351" i="11"/>
  <c r="R350" i="11"/>
  <c r="Q350" i="11"/>
  <c r="P350" i="11"/>
  <c r="O350" i="11"/>
  <c r="R349" i="11"/>
  <c r="Q349" i="11"/>
  <c r="P349" i="11"/>
  <c r="O349" i="11"/>
  <c r="R348" i="11"/>
  <c r="Q348" i="11"/>
  <c r="P348" i="11"/>
  <c r="O348" i="11"/>
  <c r="R347" i="11"/>
  <c r="Q347" i="11"/>
  <c r="P347" i="11"/>
  <c r="O347" i="11"/>
  <c r="R346" i="11"/>
  <c r="Q346" i="11"/>
  <c r="P346" i="11"/>
  <c r="O346" i="11"/>
  <c r="R345" i="11"/>
  <c r="Q345" i="11"/>
  <c r="P345" i="11"/>
  <c r="O345" i="11"/>
  <c r="R344" i="11"/>
  <c r="Q344" i="11"/>
  <c r="P344" i="11"/>
  <c r="O344" i="11"/>
  <c r="R343" i="11"/>
  <c r="Q343" i="11"/>
  <c r="P343" i="11"/>
  <c r="O343" i="11"/>
  <c r="R342" i="11"/>
  <c r="Q342" i="11"/>
  <c r="P342" i="11"/>
  <c r="O342" i="11"/>
  <c r="R341" i="11"/>
  <c r="Q341" i="11"/>
  <c r="P341" i="11"/>
  <c r="O341" i="11"/>
  <c r="R340" i="11"/>
  <c r="Q340" i="11"/>
  <c r="P340" i="11"/>
  <c r="O340" i="11"/>
  <c r="R339" i="11"/>
  <c r="Q339" i="11"/>
  <c r="P339" i="11"/>
  <c r="O339" i="11"/>
  <c r="R338" i="11"/>
  <c r="Q338" i="11"/>
  <c r="P338" i="11"/>
  <c r="O338" i="11"/>
  <c r="R337" i="11"/>
  <c r="Q337" i="11"/>
  <c r="P337" i="11"/>
  <c r="O337" i="11"/>
  <c r="R336" i="11"/>
  <c r="Q336" i="11"/>
  <c r="P336" i="11"/>
  <c r="O336" i="11"/>
  <c r="R335" i="11"/>
  <c r="Q335" i="11"/>
  <c r="P335" i="11"/>
  <c r="O335" i="11"/>
  <c r="R334" i="11"/>
  <c r="Q334" i="11"/>
  <c r="P334" i="11"/>
  <c r="O334" i="11"/>
  <c r="R333" i="11"/>
  <c r="Q333" i="11"/>
  <c r="P333" i="11"/>
  <c r="O333" i="11"/>
  <c r="R332" i="11"/>
  <c r="Q332" i="11"/>
  <c r="P332" i="11"/>
  <c r="O332" i="11"/>
  <c r="R331" i="11"/>
  <c r="Q331" i="11"/>
  <c r="P331" i="11"/>
  <c r="O331" i="11"/>
  <c r="R330" i="11"/>
  <c r="Q330" i="11"/>
  <c r="P330" i="11"/>
  <c r="O330" i="11"/>
  <c r="R329" i="11"/>
  <c r="Q329" i="11"/>
  <c r="P329" i="11"/>
  <c r="O329" i="11"/>
  <c r="R328" i="11"/>
  <c r="Q328" i="11"/>
  <c r="P328" i="11"/>
  <c r="O328" i="11"/>
  <c r="R327" i="11"/>
  <c r="Q327" i="11"/>
  <c r="P327" i="11"/>
  <c r="O327" i="11"/>
  <c r="R326" i="11"/>
  <c r="Q326" i="11"/>
  <c r="P326" i="11"/>
  <c r="O326" i="11"/>
  <c r="R325" i="11"/>
  <c r="Q325" i="11"/>
  <c r="P325" i="11"/>
  <c r="O325" i="11"/>
  <c r="R324" i="11"/>
  <c r="Q324" i="11"/>
  <c r="P324" i="11"/>
  <c r="O324" i="11"/>
  <c r="R323" i="11"/>
  <c r="Q323" i="11"/>
  <c r="P323" i="11"/>
  <c r="O323" i="11"/>
  <c r="R322" i="11"/>
  <c r="Q322" i="11"/>
  <c r="P322" i="11"/>
  <c r="O322" i="11"/>
  <c r="R321" i="11"/>
  <c r="Q321" i="11"/>
  <c r="P321" i="11"/>
  <c r="O321" i="11"/>
  <c r="R320" i="11"/>
  <c r="Q320" i="11"/>
  <c r="P320" i="11"/>
  <c r="O320" i="11"/>
  <c r="R319" i="11"/>
  <c r="Q319" i="11"/>
  <c r="P319" i="11"/>
  <c r="O319" i="11"/>
  <c r="R318" i="11"/>
  <c r="Q318" i="11"/>
  <c r="P318" i="11"/>
  <c r="O318" i="11"/>
  <c r="R317" i="11"/>
  <c r="Q317" i="11"/>
  <c r="P317" i="11"/>
  <c r="O317" i="11"/>
  <c r="R316" i="11"/>
  <c r="Q316" i="11"/>
  <c r="P316" i="11"/>
  <c r="O316" i="11"/>
  <c r="R315" i="11"/>
  <c r="Q315" i="11"/>
  <c r="P315" i="11"/>
  <c r="O315" i="11"/>
  <c r="R314" i="11"/>
  <c r="Q314" i="11"/>
  <c r="P314" i="11"/>
  <c r="O314" i="11"/>
  <c r="R313" i="11"/>
  <c r="Q313" i="11"/>
  <c r="P313" i="11"/>
  <c r="O313" i="11"/>
  <c r="R312" i="11"/>
  <c r="Q312" i="11"/>
  <c r="P312" i="11"/>
  <c r="O312" i="11"/>
  <c r="R311" i="11"/>
  <c r="Q311" i="11"/>
  <c r="P311" i="11"/>
  <c r="O311" i="11"/>
  <c r="R310" i="11"/>
  <c r="Q310" i="11"/>
  <c r="P310" i="11"/>
  <c r="O310" i="11"/>
  <c r="R309" i="11"/>
  <c r="Q309" i="11"/>
  <c r="P309" i="11"/>
  <c r="O309" i="11"/>
  <c r="R308" i="11"/>
  <c r="Q308" i="11"/>
  <c r="P308" i="11"/>
  <c r="O308" i="11"/>
  <c r="R307" i="11"/>
  <c r="Q307" i="11"/>
  <c r="P307" i="11"/>
  <c r="O307" i="11"/>
  <c r="R306" i="11"/>
  <c r="Q306" i="11"/>
  <c r="P306" i="11"/>
  <c r="O306" i="11"/>
  <c r="R305" i="11"/>
  <c r="Q305" i="11"/>
  <c r="P305" i="11"/>
  <c r="O305" i="11"/>
  <c r="R304" i="11"/>
  <c r="Q304" i="11"/>
  <c r="P304" i="11"/>
  <c r="O304" i="11"/>
  <c r="R303" i="11"/>
  <c r="Q303" i="11"/>
  <c r="P303" i="11"/>
  <c r="O303" i="11"/>
  <c r="R302" i="11"/>
  <c r="Q302" i="11"/>
  <c r="P302" i="11"/>
  <c r="O302" i="11"/>
  <c r="R301" i="11"/>
  <c r="Q301" i="11"/>
  <c r="P301" i="11"/>
  <c r="O301" i="11"/>
  <c r="R300" i="11"/>
  <c r="Q300" i="11"/>
  <c r="P300" i="11"/>
  <c r="O300" i="11"/>
  <c r="R299" i="11"/>
  <c r="Q299" i="11"/>
  <c r="P299" i="11"/>
  <c r="O299" i="11"/>
  <c r="R298" i="11"/>
  <c r="Q298" i="11"/>
  <c r="P298" i="11"/>
  <c r="O298" i="11"/>
  <c r="R297" i="11"/>
  <c r="Q297" i="11"/>
  <c r="P297" i="11"/>
  <c r="O297" i="11"/>
  <c r="R296" i="11"/>
  <c r="Q296" i="11"/>
  <c r="P296" i="11"/>
  <c r="O296" i="11"/>
  <c r="R295" i="11"/>
  <c r="Q295" i="11"/>
  <c r="P295" i="11"/>
  <c r="O295" i="11"/>
  <c r="R294" i="11"/>
  <c r="Q294" i="11"/>
  <c r="P294" i="11"/>
  <c r="O294" i="11"/>
  <c r="R293" i="11"/>
  <c r="Q293" i="11"/>
  <c r="P293" i="11"/>
  <c r="O293" i="11"/>
  <c r="R292" i="11"/>
  <c r="Q292" i="11"/>
  <c r="P292" i="11"/>
  <c r="O292" i="11"/>
  <c r="R291" i="11"/>
  <c r="Q291" i="11"/>
  <c r="P291" i="11"/>
  <c r="O291" i="11"/>
  <c r="R290" i="11"/>
  <c r="Q290" i="11"/>
  <c r="P290" i="11"/>
  <c r="O290" i="11"/>
  <c r="R289" i="11"/>
  <c r="Q289" i="11"/>
  <c r="P289" i="11"/>
  <c r="O289" i="11"/>
  <c r="R288" i="11"/>
  <c r="Q288" i="11"/>
  <c r="P288" i="11"/>
  <c r="O288" i="11"/>
  <c r="R287" i="11"/>
  <c r="Q287" i="11"/>
  <c r="P287" i="11"/>
  <c r="O287" i="11"/>
  <c r="R286" i="11"/>
  <c r="Q286" i="11"/>
  <c r="P286" i="11"/>
  <c r="O286" i="11"/>
  <c r="R285" i="11"/>
  <c r="Q285" i="11"/>
  <c r="P285" i="11"/>
  <c r="O285" i="11"/>
  <c r="R284" i="11"/>
  <c r="Q284" i="11"/>
  <c r="P284" i="11"/>
  <c r="O284" i="11"/>
  <c r="R283" i="11"/>
  <c r="Q283" i="11"/>
  <c r="P283" i="11"/>
  <c r="O283" i="11"/>
  <c r="R282" i="11"/>
  <c r="Q282" i="11"/>
  <c r="P282" i="11"/>
  <c r="O282" i="11"/>
  <c r="R281" i="11"/>
  <c r="Q281" i="11"/>
  <c r="P281" i="11"/>
  <c r="O281" i="11"/>
  <c r="R280" i="11"/>
  <c r="Q280" i="11"/>
  <c r="P280" i="11"/>
  <c r="O280" i="11"/>
  <c r="R279" i="11"/>
  <c r="Q279" i="11"/>
  <c r="P279" i="11"/>
  <c r="O279" i="11"/>
  <c r="R278" i="11"/>
  <c r="Q278" i="11"/>
  <c r="P278" i="11"/>
  <c r="O278" i="11"/>
  <c r="R277" i="11"/>
  <c r="Q277" i="11"/>
  <c r="P277" i="11"/>
  <c r="O277" i="11"/>
  <c r="R276" i="11"/>
  <c r="Q276" i="11"/>
  <c r="P276" i="11"/>
  <c r="O276" i="11"/>
  <c r="R275" i="11"/>
  <c r="Q275" i="11"/>
  <c r="P275" i="11"/>
  <c r="O275" i="11"/>
  <c r="R274" i="11"/>
  <c r="Q274" i="11"/>
  <c r="P274" i="11"/>
  <c r="O274" i="11"/>
  <c r="R273" i="11"/>
  <c r="Q273" i="11"/>
  <c r="P273" i="11"/>
  <c r="O273" i="11"/>
  <c r="R272" i="11"/>
  <c r="Q272" i="11"/>
  <c r="P272" i="11"/>
  <c r="O272" i="11"/>
  <c r="R271" i="11"/>
  <c r="Q271" i="11"/>
  <c r="P271" i="11"/>
  <c r="O271" i="11"/>
  <c r="R270" i="11"/>
  <c r="Q270" i="11"/>
  <c r="P270" i="11"/>
  <c r="O270" i="11"/>
  <c r="R269" i="11"/>
  <c r="Q269" i="11"/>
  <c r="P269" i="11"/>
  <c r="O269" i="11"/>
  <c r="R268" i="11"/>
  <c r="Q268" i="11"/>
  <c r="P268" i="11"/>
  <c r="O268" i="11"/>
  <c r="R267" i="11"/>
  <c r="Q267" i="11"/>
  <c r="P267" i="11"/>
  <c r="O267" i="11"/>
  <c r="R266" i="11"/>
  <c r="Q266" i="11"/>
  <c r="P266" i="11"/>
  <c r="O266" i="11"/>
  <c r="R265" i="11"/>
  <c r="Q265" i="11"/>
  <c r="P265" i="11"/>
  <c r="O265" i="11"/>
  <c r="R264" i="11"/>
  <c r="Q264" i="11"/>
  <c r="P264" i="11"/>
  <c r="O264" i="11"/>
  <c r="R263" i="11"/>
  <c r="Q263" i="11"/>
  <c r="P263" i="11"/>
  <c r="O263" i="11"/>
  <c r="R262" i="11"/>
  <c r="Q262" i="11"/>
  <c r="P262" i="11"/>
  <c r="O262" i="11"/>
  <c r="R261" i="11"/>
  <c r="Q261" i="11"/>
  <c r="P261" i="11"/>
  <c r="O261" i="11"/>
  <c r="R260" i="11"/>
  <c r="Q260" i="11"/>
  <c r="P260" i="11"/>
  <c r="O260" i="11"/>
  <c r="R259" i="11"/>
  <c r="Q259" i="11"/>
  <c r="P259" i="11"/>
  <c r="O259" i="11"/>
  <c r="R258" i="11"/>
  <c r="Q258" i="11"/>
  <c r="P258" i="11"/>
  <c r="O258" i="11"/>
  <c r="R257" i="11"/>
  <c r="Q257" i="11"/>
  <c r="P257" i="11"/>
  <c r="O257" i="11"/>
  <c r="R256" i="11"/>
  <c r="Q256" i="11"/>
  <c r="P256" i="11"/>
  <c r="O256" i="11"/>
  <c r="R255" i="11"/>
  <c r="Q255" i="11"/>
  <c r="P255" i="11"/>
  <c r="O255" i="11"/>
  <c r="R254" i="11"/>
  <c r="Q254" i="11"/>
  <c r="P254" i="11"/>
  <c r="O254" i="11"/>
  <c r="R253" i="11"/>
  <c r="Q253" i="11"/>
  <c r="P253" i="11"/>
  <c r="O253" i="11"/>
  <c r="R252" i="11"/>
  <c r="Q252" i="11"/>
  <c r="P252" i="11"/>
  <c r="O252" i="11"/>
  <c r="R251" i="11"/>
  <c r="Q251" i="11"/>
  <c r="P251" i="11"/>
  <c r="O251" i="11"/>
  <c r="R250" i="11"/>
  <c r="Q250" i="11"/>
  <c r="P250" i="11"/>
  <c r="O250" i="11"/>
  <c r="R249" i="11"/>
  <c r="Q249" i="11"/>
  <c r="P249" i="11"/>
  <c r="O249" i="11"/>
  <c r="R248" i="11"/>
  <c r="Q248" i="11"/>
  <c r="P248" i="11"/>
  <c r="O248" i="11"/>
  <c r="R247" i="11"/>
  <c r="Q247" i="11"/>
  <c r="P247" i="11"/>
  <c r="O247" i="11"/>
  <c r="R246" i="11"/>
  <c r="Q246" i="11"/>
  <c r="P246" i="11"/>
  <c r="O246" i="11"/>
  <c r="R245" i="11"/>
  <c r="Q245" i="11"/>
  <c r="P245" i="11"/>
  <c r="O245" i="11"/>
  <c r="R244" i="11"/>
  <c r="Q244" i="11"/>
  <c r="P244" i="11"/>
  <c r="O244" i="11"/>
  <c r="R243" i="11"/>
  <c r="Q243" i="11"/>
  <c r="P243" i="11"/>
  <c r="O243" i="11"/>
  <c r="R242" i="11"/>
  <c r="Q242" i="11"/>
  <c r="P242" i="11"/>
  <c r="O242" i="11"/>
  <c r="R241" i="11"/>
  <c r="Q241" i="11"/>
  <c r="P241" i="11"/>
  <c r="O241" i="11"/>
  <c r="R240" i="11"/>
  <c r="Q240" i="11"/>
  <c r="P240" i="11"/>
  <c r="O240" i="11"/>
  <c r="R239" i="11"/>
  <c r="Q239" i="11"/>
  <c r="P239" i="11"/>
  <c r="O239" i="11"/>
  <c r="R238" i="11"/>
  <c r="Q238" i="11"/>
  <c r="P238" i="11"/>
  <c r="O238" i="11"/>
  <c r="R237" i="11"/>
  <c r="Q237" i="11"/>
  <c r="P237" i="11"/>
  <c r="O237" i="11"/>
  <c r="R236" i="11"/>
  <c r="Q236" i="11"/>
  <c r="P236" i="11"/>
  <c r="O236" i="11"/>
  <c r="R235" i="11"/>
  <c r="Q235" i="11"/>
  <c r="P235" i="11"/>
  <c r="O235" i="11"/>
  <c r="R234" i="11"/>
  <c r="Q234" i="11"/>
  <c r="P234" i="11"/>
  <c r="O234" i="11"/>
  <c r="R233" i="11"/>
  <c r="Q233" i="11"/>
  <c r="P233" i="11"/>
  <c r="O233" i="11"/>
  <c r="R232" i="11"/>
  <c r="Q232" i="11"/>
  <c r="P232" i="11"/>
  <c r="O232" i="11"/>
  <c r="R231" i="11"/>
  <c r="Q231" i="11"/>
  <c r="P231" i="11"/>
  <c r="O231" i="11"/>
  <c r="R230" i="11"/>
  <c r="Q230" i="11"/>
  <c r="P230" i="11"/>
  <c r="O230" i="11"/>
  <c r="R229" i="11"/>
  <c r="Q229" i="11"/>
  <c r="P229" i="11"/>
  <c r="O229" i="11"/>
  <c r="R228" i="11"/>
  <c r="Q228" i="11"/>
  <c r="P228" i="11"/>
  <c r="O228" i="11"/>
  <c r="R227" i="11"/>
  <c r="Q227" i="11"/>
  <c r="P227" i="11"/>
  <c r="O227" i="11"/>
  <c r="R226" i="11"/>
  <c r="Q226" i="11"/>
  <c r="P226" i="11"/>
  <c r="O226" i="11"/>
  <c r="R225" i="11"/>
  <c r="Q225" i="11"/>
  <c r="P225" i="11"/>
  <c r="O225" i="11"/>
  <c r="R224" i="11"/>
  <c r="Q224" i="11"/>
  <c r="P224" i="11"/>
  <c r="O224" i="11"/>
  <c r="R223" i="11"/>
  <c r="Q223" i="11"/>
  <c r="P223" i="11"/>
  <c r="O223" i="11"/>
  <c r="R222" i="11"/>
  <c r="Q222" i="11"/>
  <c r="P222" i="11"/>
  <c r="O222" i="11"/>
  <c r="R221" i="11"/>
  <c r="Q221" i="11"/>
  <c r="P221" i="11"/>
  <c r="O221" i="11"/>
  <c r="R220" i="11"/>
  <c r="Q220" i="11"/>
  <c r="P220" i="11"/>
  <c r="O220" i="11"/>
  <c r="R219" i="11"/>
  <c r="Q219" i="11"/>
  <c r="P219" i="11"/>
  <c r="O219" i="11"/>
  <c r="R218" i="11"/>
  <c r="Q218" i="11"/>
  <c r="P218" i="11"/>
  <c r="O218" i="11"/>
  <c r="R217" i="11"/>
  <c r="Q217" i="11"/>
  <c r="P217" i="11"/>
  <c r="O217" i="11"/>
  <c r="R216" i="11"/>
  <c r="Q216" i="11"/>
  <c r="P216" i="11"/>
  <c r="O216" i="11"/>
  <c r="R215" i="11"/>
  <c r="Q215" i="11"/>
  <c r="P215" i="11"/>
  <c r="O215" i="11"/>
  <c r="R214" i="11"/>
  <c r="Q214" i="11"/>
  <c r="P214" i="11"/>
  <c r="O214" i="11"/>
  <c r="R213" i="11"/>
  <c r="Q213" i="11"/>
  <c r="P213" i="11"/>
  <c r="O213" i="11"/>
  <c r="R212" i="11"/>
  <c r="Q212" i="11"/>
  <c r="P212" i="11"/>
  <c r="O212" i="11"/>
  <c r="R211" i="11"/>
  <c r="Q211" i="11"/>
  <c r="P211" i="11"/>
  <c r="O211" i="11"/>
  <c r="R210" i="11"/>
  <c r="Q210" i="11"/>
  <c r="P210" i="11"/>
  <c r="O210" i="11"/>
  <c r="R209" i="11"/>
  <c r="Q209" i="11"/>
  <c r="P209" i="11"/>
  <c r="O209" i="11"/>
  <c r="R208" i="11"/>
  <c r="Q208" i="11"/>
  <c r="P208" i="11"/>
  <c r="O208" i="11"/>
  <c r="R207" i="11"/>
  <c r="Q207" i="11"/>
  <c r="P207" i="11"/>
  <c r="O207" i="11"/>
  <c r="R206" i="11"/>
  <c r="Q206" i="11"/>
  <c r="P206" i="11"/>
  <c r="O206" i="11"/>
  <c r="R205" i="11"/>
  <c r="Q205" i="11"/>
  <c r="P205" i="11"/>
  <c r="O205" i="11"/>
  <c r="R204" i="11"/>
  <c r="Q204" i="11"/>
  <c r="P204" i="11"/>
  <c r="O204" i="11"/>
  <c r="R203" i="11"/>
  <c r="Q203" i="11"/>
  <c r="P203" i="11"/>
  <c r="O203" i="11"/>
  <c r="R202" i="11"/>
  <c r="Q202" i="11"/>
  <c r="P202" i="11"/>
  <c r="O202" i="11"/>
  <c r="R201" i="11"/>
  <c r="Q201" i="11"/>
  <c r="P201" i="11"/>
  <c r="O201" i="11"/>
  <c r="R200" i="11"/>
  <c r="Q200" i="11"/>
  <c r="P200" i="11"/>
  <c r="O200" i="11"/>
  <c r="R199" i="11"/>
  <c r="Q199" i="11"/>
  <c r="P199" i="11"/>
  <c r="O199" i="11"/>
  <c r="R198" i="11"/>
  <c r="Q198" i="11"/>
  <c r="P198" i="11"/>
  <c r="O198" i="11"/>
  <c r="R197" i="11"/>
  <c r="Q197" i="11"/>
  <c r="P197" i="11"/>
  <c r="O197" i="11"/>
  <c r="R196" i="11"/>
  <c r="Q196" i="11"/>
  <c r="P196" i="11"/>
  <c r="O196" i="11"/>
  <c r="R195" i="11"/>
  <c r="Q195" i="11"/>
  <c r="P195" i="11"/>
  <c r="O195" i="11"/>
  <c r="R194" i="11"/>
  <c r="Q194" i="11"/>
  <c r="P194" i="11"/>
  <c r="O194" i="11"/>
  <c r="R193" i="11"/>
  <c r="Q193" i="11"/>
  <c r="P193" i="11"/>
  <c r="O193" i="11"/>
  <c r="R192" i="11"/>
  <c r="Q192" i="11"/>
  <c r="P192" i="11"/>
  <c r="O192" i="11"/>
  <c r="R191" i="11"/>
  <c r="Q191" i="11"/>
  <c r="P191" i="11"/>
  <c r="O191" i="11"/>
  <c r="R190" i="11"/>
  <c r="Q190" i="11"/>
  <c r="P190" i="11"/>
  <c r="O190" i="11"/>
  <c r="R189" i="11"/>
  <c r="Q189" i="11"/>
  <c r="P189" i="11"/>
  <c r="O189" i="11"/>
  <c r="R188" i="11"/>
  <c r="Q188" i="11"/>
  <c r="P188" i="11"/>
  <c r="O188" i="11"/>
  <c r="R187" i="11"/>
  <c r="Q187" i="11"/>
  <c r="P187" i="11"/>
  <c r="O187" i="11"/>
  <c r="R186" i="11"/>
  <c r="Q186" i="11"/>
  <c r="P186" i="11"/>
  <c r="O186" i="11"/>
  <c r="R185" i="11"/>
  <c r="Q185" i="11"/>
  <c r="P185" i="11"/>
  <c r="O185" i="11"/>
  <c r="R184" i="11"/>
  <c r="Q184" i="11"/>
  <c r="P184" i="11"/>
  <c r="O184" i="11"/>
  <c r="R183" i="11"/>
  <c r="Q183" i="11"/>
  <c r="P183" i="11"/>
  <c r="O183" i="11"/>
  <c r="R182" i="11"/>
  <c r="Q182" i="11"/>
  <c r="P182" i="11"/>
  <c r="O182" i="11"/>
  <c r="R181" i="11"/>
  <c r="Q181" i="11"/>
  <c r="P181" i="11"/>
  <c r="O181" i="11"/>
  <c r="R180" i="11"/>
  <c r="Q180" i="11"/>
  <c r="P180" i="11"/>
  <c r="O180" i="11"/>
  <c r="R179" i="11"/>
  <c r="Q179" i="11"/>
  <c r="P179" i="11"/>
  <c r="O179" i="11"/>
  <c r="R178" i="11"/>
  <c r="Q178" i="11"/>
  <c r="P178" i="11"/>
  <c r="O178" i="11"/>
  <c r="R177" i="11"/>
  <c r="Q177" i="11"/>
  <c r="P177" i="11"/>
  <c r="O177" i="11"/>
  <c r="R176" i="11"/>
  <c r="Q176" i="11"/>
  <c r="P176" i="11"/>
  <c r="O176" i="11"/>
  <c r="R175" i="11"/>
  <c r="Q175" i="11"/>
  <c r="P175" i="11"/>
  <c r="O175" i="11"/>
  <c r="R174" i="11"/>
  <c r="Q174" i="11"/>
  <c r="P174" i="11"/>
  <c r="O174" i="11"/>
  <c r="R173" i="11"/>
  <c r="Q173" i="11"/>
  <c r="P173" i="11"/>
  <c r="O173" i="11"/>
  <c r="R172" i="11"/>
  <c r="Q172" i="11"/>
  <c r="P172" i="11"/>
  <c r="O172" i="11"/>
  <c r="R171" i="11"/>
  <c r="Q171" i="11"/>
  <c r="P171" i="11"/>
  <c r="O171" i="11"/>
  <c r="R170" i="11"/>
  <c r="Q170" i="11"/>
  <c r="P170" i="11"/>
  <c r="O170" i="11"/>
  <c r="R169" i="11"/>
  <c r="Q169" i="11"/>
  <c r="P169" i="11"/>
  <c r="O169" i="11"/>
  <c r="R168" i="11"/>
  <c r="Q168" i="11"/>
  <c r="P168" i="11"/>
  <c r="O168" i="11"/>
  <c r="R167" i="11"/>
  <c r="Q167" i="11"/>
  <c r="P167" i="11"/>
  <c r="O167" i="11"/>
  <c r="R166" i="11"/>
  <c r="Q166" i="11"/>
  <c r="P166" i="11"/>
  <c r="O166" i="11"/>
  <c r="R165" i="11"/>
  <c r="Q165" i="11"/>
  <c r="P165" i="11"/>
  <c r="O165" i="11"/>
  <c r="R164" i="11"/>
  <c r="Q164" i="11"/>
  <c r="P164" i="11"/>
  <c r="O164" i="11"/>
  <c r="R163" i="11"/>
  <c r="Q163" i="11"/>
  <c r="P163" i="11"/>
  <c r="O163" i="11"/>
  <c r="R162" i="11"/>
  <c r="Q162" i="11"/>
  <c r="P162" i="11"/>
  <c r="O162" i="11"/>
  <c r="R161" i="11"/>
  <c r="Q161" i="11"/>
  <c r="P161" i="11"/>
  <c r="O161" i="11"/>
  <c r="R160" i="11"/>
  <c r="Q160" i="11"/>
  <c r="P160" i="11"/>
  <c r="O160" i="11"/>
  <c r="R159" i="11"/>
  <c r="Q159" i="11"/>
  <c r="P159" i="11"/>
  <c r="O159" i="11"/>
  <c r="R158" i="11"/>
  <c r="Q158" i="11"/>
  <c r="P158" i="11"/>
  <c r="O158" i="11"/>
  <c r="R157" i="11"/>
  <c r="Q157" i="11"/>
  <c r="P157" i="11"/>
  <c r="O157" i="11"/>
  <c r="R156" i="11"/>
  <c r="Q156" i="11"/>
  <c r="P156" i="11"/>
  <c r="O156" i="11"/>
  <c r="R155" i="11"/>
  <c r="Q155" i="11"/>
  <c r="P155" i="11"/>
  <c r="O155" i="11"/>
  <c r="R154" i="11"/>
  <c r="Q154" i="11"/>
  <c r="P154" i="11"/>
  <c r="O154" i="11"/>
  <c r="R153" i="11"/>
  <c r="Q153" i="11"/>
  <c r="P153" i="11"/>
  <c r="O153" i="11"/>
  <c r="R152" i="11"/>
  <c r="Q152" i="11"/>
  <c r="P152" i="11"/>
  <c r="O152" i="11"/>
  <c r="R151" i="11"/>
  <c r="Q151" i="11"/>
  <c r="P151" i="11"/>
  <c r="O151" i="11"/>
  <c r="R150" i="11"/>
  <c r="Q150" i="11"/>
  <c r="P150" i="11"/>
  <c r="O150" i="11"/>
  <c r="R149" i="11"/>
  <c r="Q149" i="11"/>
  <c r="P149" i="11"/>
  <c r="O149" i="11"/>
  <c r="R148" i="11"/>
  <c r="Q148" i="11"/>
  <c r="P148" i="11"/>
  <c r="O148" i="11"/>
  <c r="R147" i="11"/>
  <c r="Q147" i="11"/>
  <c r="P147" i="11"/>
  <c r="O147" i="11"/>
  <c r="R146" i="11"/>
  <c r="Q146" i="11"/>
  <c r="P146" i="11"/>
  <c r="O146" i="11"/>
  <c r="R145" i="11"/>
  <c r="Q145" i="11"/>
  <c r="P145" i="11"/>
  <c r="O145" i="11"/>
  <c r="R144" i="11"/>
  <c r="Q144" i="11"/>
  <c r="P144" i="11"/>
  <c r="O144" i="11"/>
  <c r="R143" i="11"/>
  <c r="Q143" i="11"/>
  <c r="P143" i="11"/>
  <c r="O143" i="11"/>
  <c r="R142" i="11"/>
  <c r="Q142" i="11"/>
  <c r="P142" i="11"/>
  <c r="O142" i="11"/>
  <c r="R141" i="11"/>
  <c r="Q141" i="11"/>
  <c r="P141" i="11"/>
  <c r="O141" i="11"/>
  <c r="R140" i="11"/>
  <c r="Q140" i="11"/>
  <c r="P140" i="11"/>
  <c r="O140" i="11"/>
  <c r="R139" i="11"/>
  <c r="Q139" i="11"/>
  <c r="P139" i="11"/>
  <c r="O139" i="11"/>
  <c r="R138" i="11"/>
  <c r="Q138" i="11"/>
  <c r="P138" i="11"/>
  <c r="O138" i="11"/>
  <c r="R137" i="11"/>
  <c r="Q137" i="11"/>
  <c r="P137" i="11"/>
  <c r="O137" i="11"/>
  <c r="R136" i="11"/>
  <c r="Q136" i="11"/>
  <c r="P136" i="11"/>
  <c r="O136" i="11"/>
  <c r="R135" i="11"/>
  <c r="Q135" i="11"/>
  <c r="P135" i="11"/>
  <c r="O135" i="11"/>
  <c r="R134" i="11"/>
  <c r="Q134" i="11"/>
  <c r="P134" i="11"/>
  <c r="O134" i="11"/>
  <c r="R133" i="11"/>
  <c r="Q133" i="11"/>
  <c r="P133" i="11"/>
  <c r="O133" i="11"/>
  <c r="R132" i="11"/>
  <c r="Q132" i="11"/>
  <c r="P132" i="11"/>
  <c r="O132" i="11"/>
  <c r="R131" i="11"/>
  <c r="Q131" i="11"/>
  <c r="P131" i="11"/>
  <c r="O131" i="11"/>
  <c r="R130" i="11"/>
  <c r="Q130" i="11"/>
  <c r="P130" i="11"/>
  <c r="O130" i="11"/>
  <c r="R129" i="11"/>
  <c r="Q129" i="11"/>
  <c r="P129" i="11"/>
  <c r="O129" i="11"/>
  <c r="R128" i="11"/>
  <c r="Q128" i="11"/>
  <c r="P128" i="11"/>
  <c r="O128" i="11"/>
  <c r="R127" i="11"/>
  <c r="Q127" i="11"/>
  <c r="P127" i="11"/>
  <c r="O127" i="11"/>
  <c r="R126" i="11"/>
  <c r="Q126" i="11"/>
  <c r="P126" i="11"/>
  <c r="O126" i="11"/>
  <c r="R125" i="11"/>
  <c r="Q125" i="11"/>
  <c r="P125" i="11"/>
  <c r="O125" i="11"/>
  <c r="R124" i="11"/>
  <c r="Q124" i="11"/>
  <c r="P124" i="11"/>
  <c r="O124" i="11"/>
  <c r="R123" i="11"/>
  <c r="Q123" i="11"/>
  <c r="P123" i="11"/>
  <c r="O123" i="11"/>
  <c r="R122" i="11"/>
  <c r="Q122" i="11"/>
  <c r="P122" i="11"/>
  <c r="O122" i="11"/>
  <c r="R121" i="11"/>
  <c r="Q121" i="11"/>
  <c r="P121" i="11"/>
  <c r="O121" i="11"/>
  <c r="R120" i="11"/>
  <c r="Q120" i="11"/>
  <c r="P120" i="11"/>
  <c r="O120" i="11"/>
  <c r="R119" i="11"/>
  <c r="Q119" i="11"/>
  <c r="P119" i="11"/>
  <c r="O119" i="11"/>
  <c r="R118" i="11"/>
  <c r="Q118" i="11"/>
  <c r="P118" i="11"/>
  <c r="O118" i="11"/>
  <c r="R117" i="11"/>
  <c r="Q117" i="11"/>
  <c r="P117" i="11"/>
  <c r="O117" i="11"/>
  <c r="R116" i="11"/>
  <c r="Q116" i="11"/>
  <c r="P116" i="11"/>
  <c r="O116" i="11"/>
  <c r="R115" i="11"/>
  <c r="Q115" i="11"/>
  <c r="P115" i="11"/>
  <c r="O115" i="11"/>
  <c r="R114" i="11"/>
  <c r="Q114" i="11"/>
  <c r="P114" i="11"/>
  <c r="O114" i="11"/>
  <c r="R113" i="11"/>
  <c r="Q113" i="11"/>
  <c r="P113" i="11"/>
  <c r="O113" i="11"/>
  <c r="R112" i="11"/>
  <c r="Q112" i="11"/>
  <c r="P112" i="11"/>
  <c r="O112" i="11"/>
  <c r="R111" i="11"/>
  <c r="Q111" i="11"/>
  <c r="P111" i="11"/>
  <c r="O111" i="11"/>
  <c r="R110" i="11"/>
  <c r="Q110" i="11"/>
  <c r="P110" i="11"/>
  <c r="O110" i="11"/>
  <c r="R109" i="11"/>
  <c r="Q109" i="11"/>
  <c r="P109" i="11"/>
  <c r="O109" i="11"/>
  <c r="R108" i="11"/>
  <c r="Q108" i="11"/>
  <c r="P108" i="11"/>
  <c r="O108" i="11"/>
  <c r="R107" i="11"/>
  <c r="Q107" i="11"/>
  <c r="P107" i="11"/>
  <c r="O107" i="11"/>
  <c r="R106" i="11"/>
  <c r="Q106" i="11"/>
  <c r="P106" i="11"/>
  <c r="O106" i="11"/>
  <c r="R105" i="11"/>
  <c r="Q105" i="11"/>
  <c r="P105" i="11"/>
  <c r="O105" i="11"/>
  <c r="R104" i="11"/>
  <c r="Q104" i="11"/>
  <c r="P104" i="11"/>
  <c r="O104" i="11"/>
  <c r="R103" i="11"/>
  <c r="Q103" i="11"/>
  <c r="P103" i="11"/>
  <c r="O103" i="11"/>
  <c r="R102" i="11"/>
  <c r="Q102" i="11"/>
  <c r="P102" i="11"/>
  <c r="O102" i="11"/>
  <c r="R101" i="11"/>
  <c r="Q101" i="11"/>
  <c r="P101" i="11"/>
  <c r="O101" i="11"/>
  <c r="R100" i="11"/>
  <c r="Q100" i="11"/>
  <c r="P100" i="11"/>
  <c r="O100" i="11"/>
  <c r="R99" i="11"/>
  <c r="Q99" i="11"/>
  <c r="P99" i="11"/>
  <c r="O99" i="11"/>
  <c r="R98" i="11"/>
  <c r="Q98" i="11"/>
  <c r="P98" i="11"/>
  <c r="O98" i="11"/>
  <c r="R97" i="11"/>
  <c r="Q97" i="11"/>
  <c r="P97" i="11"/>
  <c r="O97" i="11"/>
  <c r="R96" i="11"/>
  <c r="Q96" i="11"/>
  <c r="P96" i="11"/>
  <c r="O96" i="11"/>
  <c r="R95" i="11"/>
  <c r="Q95" i="11"/>
  <c r="P95" i="11"/>
  <c r="O95" i="11"/>
  <c r="R94" i="11"/>
  <c r="Q94" i="11"/>
  <c r="P94" i="11"/>
  <c r="O94" i="11"/>
  <c r="R93" i="11"/>
  <c r="Q93" i="11"/>
  <c r="P93" i="11"/>
  <c r="O93" i="11"/>
  <c r="R92" i="11"/>
  <c r="Q92" i="11"/>
  <c r="P92" i="11"/>
  <c r="O92" i="11"/>
  <c r="R91" i="11"/>
  <c r="Q91" i="11"/>
  <c r="P91" i="11"/>
  <c r="O91" i="11"/>
  <c r="R90" i="11"/>
  <c r="Q90" i="11"/>
  <c r="P90" i="11"/>
  <c r="O90" i="11"/>
  <c r="R89" i="11"/>
  <c r="Q89" i="11"/>
  <c r="P89" i="11"/>
  <c r="O89" i="11"/>
  <c r="R88" i="11"/>
  <c r="Q88" i="11"/>
  <c r="P88" i="11"/>
  <c r="O88" i="11"/>
  <c r="R87" i="11"/>
  <c r="Q87" i="11"/>
  <c r="P87" i="11"/>
  <c r="O87" i="11"/>
  <c r="R86" i="11"/>
  <c r="Q86" i="11"/>
  <c r="P86" i="11"/>
  <c r="O86" i="11"/>
  <c r="R85" i="11"/>
  <c r="Q85" i="11"/>
  <c r="P85" i="11"/>
  <c r="O85" i="11"/>
  <c r="R84" i="11"/>
  <c r="Q84" i="11"/>
  <c r="P84" i="11"/>
  <c r="O84" i="11"/>
  <c r="R83" i="11"/>
  <c r="Q83" i="11"/>
  <c r="P83" i="11"/>
  <c r="O83" i="11"/>
  <c r="R82" i="11"/>
  <c r="Q82" i="11"/>
  <c r="P82" i="11"/>
  <c r="O82" i="11"/>
  <c r="R81" i="11"/>
  <c r="Q81" i="11"/>
  <c r="P81" i="11"/>
  <c r="O81" i="11"/>
  <c r="R80" i="11"/>
  <c r="Q80" i="11"/>
  <c r="P80" i="11"/>
  <c r="O80" i="11"/>
  <c r="R79" i="11"/>
  <c r="Q79" i="11"/>
  <c r="P79" i="11"/>
  <c r="O79" i="11"/>
  <c r="R78" i="11"/>
  <c r="Q78" i="11"/>
  <c r="P78" i="11"/>
  <c r="O78" i="11"/>
  <c r="R77" i="11"/>
  <c r="Q77" i="11"/>
  <c r="P77" i="11"/>
  <c r="O77" i="11"/>
  <c r="R76" i="11"/>
  <c r="Q76" i="11"/>
  <c r="P76" i="11"/>
  <c r="O76" i="11"/>
  <c r="R75" i="11"/>
  <c r="Q75" i="11"/>
  <c r="P75" i="11"/>
  <c r="O75" i="11"/>
  <c r="R74" i="11"/>
  <c r="Q74" i="11"/>
  <c r="P74" i="11"/>
  <c r="O74" i="11"/>
  <c r="R73" i="11"/>
  <c r="Q73" i="11"/>
  <c r="P73" i="11"/>
  <c r="O73" i="11"/>
  <c r="R72" i="11"/>
  <c r="Q72" i="11"/>
  <c r="P72" i="11"/>
  <c r="O72" i="11"/>
  <c r="R71" i="11"/>
  <c r="Q71" i="11"/>
  <c r="P71" i="11"/>
  <c r="O71" i="11"/>
  <c r="R70" i="11"/>
  <c r="Q70" i="11"/>
  <c r="P70" i="11"/>
  <c r="O70" i="11"/>
  <c r="R69" i="11"/>
  <c r="Q69" i="11"/>
  <c r="P69" i="11"/>
  <c r="O69" i="11"/>
  <c r="R68" i="11"/>
  <c r="Q68" i="11"/>
  <c r="P68" i="11"/>
  <c r="O68" i="11"/>
  <c r="R67" i="11"/>
  <c r="Q67" i="11"/>
  <c r="P67" i="11"/>
  <c r="O67" i="11"/>
  <c r="R66" i="11"/>
  <c r="Q66" i="11"/>
  <c r="P66" i="11"/>
  <c r="O66" i="11"/>
  <c r="R65" i="11"/>
  <c r="Q65" i="11"/>
  <c r="P65" i="11"/>
  <c r="O65" i="11"/>
  <c r="R64" i="11"/>
  <c r="Q64" i="11"/>
  <c r="P64" i="11"/>
  <c r="O64" i="11"/>
  <c r="R63" i="11"/>
  <c r="Q63" i="11"/>
  <c r="P63" i="11"/>
  <c r="O63" i="11"/>
  <c r="R62" i="11"/>
  <c r="Q62" i="11"/>
  <c r="P62" i="11"/>
  <c r="O62" i="11"/>
  <c r="R61" i="11"/>
  <c r="Q61" i="11"/>
  <c r="P61" i="11"/>
  <c r="O61" i="11"/>
  <c r="R60" i="11"/>
  <c r="Q60" i="11"/>
  <c r="P60" i="11"/>
  <c r="O60" i="11"/>
  <c r="R59" i="11"/>
  <c r="Q59" i="11"/>
  <c r="P59" i="11"/>
  <c r="O59" i="11"/>
  <c r="R58" i="11"/>
  <c r="Q58" i="11"/>
  <c r="P58" i="11"/>
  <c r="O58" i="11"/>
  <c r="R57" i="11"/>
  <c r="Q57" i="11"/>
  <c r="P57" i="11"/>
  <c r="O57" i="11"/>
  <c r="R56" i="11"/>
  <c r="Q56" i="11"/>
  <c r="P56" i="11"/>
  <c r="O56" i="11"/>
  <c r="R55" i="11"/>
  <c r="Q55" i="11"/>
  <c r="P55" i="11"/>
  <c r="O55" i="11"/>
  <c r="R54" i="11"/>
  <c r="Q54" i="11"/>
  <c r="P54" i="11"/>
  <c r="O54" i="11"/>
  <c r="R53" i="11"/>
  <c r="Q53" i="11"/>
  <c r="P53" i="11"/>
  <c r="O53" i="11"/>
  <c r="R52" i="11"/>
  <c r="Q52" i="11"/>
  <c r="P52" i="11"/>
  <c r="O52" i="11"/>
  <c r="R51" i="11"/>
  <c r="Q51" i="11"/>
  <c r="P51" i="11"/>
  <c r="O51" i="11"/>
  <c r="R50" i="11"/>
  <c r="Q50" i="11"/>
  <c r="P50" i="11"/>
  <c r="O50" i="11"/>
  <c r="R49" i="11"/>
  <c r="Q49" i="11"/>
  <c r="P49" i="11"/>
  <c r="O49" i="11"/>
  <c r="R48" i="11"/>
  <c r="Q48" i="11"/>
  <c r="P48" i="11"/>
  <c r="O48" i="11"/>
  <c r="R47" i="11"/>
  <c r="Q47" i="11"/>
  <c r="P47" i="11"/>
  <c r="O47" i="11"/>
  <c r="R46" i="11"/>
  <c r="Q46" i="11"/>
  <c r="P46" i="11"/>
  <c r="O46" i="11"/>
  <c r="R45" i="11"/>
  <c r="Q45" i="11"/>
  <c r="P45" i="11"/>
  <c r="O45" i="11"/>
  <c r="R44" i="11"/>
  <c r="Q44" i="11"/>
  <c r="P44" i="11"/>
  <c r="O44" i="11"/>
  <c r="R43" i="11"/>
  <c r="Q43" i="11"/>
  <c r="P43" i="11"/>
  <c r="O43" i="11"/>
  <c r="R42" i="11"/>
  <c r="Q42" i="11"/>
  <c r="P42" i="11"/>
  <c r="O42" i="11"/>
  <c r="R41" i="11"/>
  <c r="Q41" i="11"/>
  <c r="P41" i="11"/>
  <c r="O41" i="11"/>
  <c r="R40" i="11"/>
  <c r="Q40" i="11"/>
  <c r="P40" i="11"/>
  <c r="O40" i="11"/>
  <c r="R39" i="11"/>
  <c r="Q39" i="11"/>
  <c r="P39" i="11"/>
  <c r="O39" i="11"/>
  <c r="R38" i="11"/>
  <c r="Q38" i="11"/>
  <c r="P38" i="11"/>
  <c r="O38" i="11"/>
  <c r="R37" i="11"/>
  <c r="Q37" i="11"/>
  <c r="P37" i="11"/>
  <c r="O37" i="11"/>
  <c r="R36" i="11"/>
  <c r="Q36" i="11"/>
  <c r="P36" i="11"/>
  <c r="O36" i="11"/>
  <c r="R35" i="11"/>
  <c r="Q35" i="11"/>
  <c r="P35" i="11"/>
  <c r="O35" i="11"/>
  <c r="R34" i="11"/>
  <c r="Q34" i="11"/>
  <c r="P34" i="11"/>
  <c r="O34" i="11"/>
  <c r="R33" i="11"/>
  <c r="Q33" i="11"/>
  <c r="P33" i="11"/>
  <c r="O33" i="11"/>
  <c r="S32" i="11"/>
  <c r="P32" i="11"/>
  <c r="Q32" i="11"/>
  <c r="O32" i="11"/>
  <c r="R32" i="11"/>
  <c r="T32" i="11"/>
  <c r="T31" i="11"/>
  <c r="R31" i="11"/>
  <c r="P31" i="11"/>
  <c r="O31" i="11"/>
  <c r="S30" i="11"/>
  <c r="P30" i="11"/>
  <c r="Q30" i="11"/>
  <c r="O30" i="11"/>
  <c r="R30" i="11"/>
  <c r="T30" i="11"/>
  <c r="S29" i="11"/>
  <c r="P29" i="11"/>
  <c r="Q29" i="11"/>
  <c r="O29" i="11"/>
  <c r="R29" i="11"/>
  <c r="T29" i="11"/>
  <c r="S28" i="11"/>
  <c r="P28" i="11"/>
  <c r="Q28" i="11"/>
  <c r="O28" i="11"/>
  <c r="R28" i="11"/>
  <c r="T28" i="11"/>
  <c r="S27" i="11"/>
  <c r="P27" i="11"/>
  <c r="Q27" i="11"/>
  <c r="O27" i="11"/>
  <c r="R27" i="11"/>
  <c r="T27" i="11"/>
  <c r="S26" i="11"/>
  <c r="P26" i="11"/>
  <c r="Q26" i="11"/>
  <c r="O26" i="11"/>
  <c r="R26" i="11"/>
  <c r="T26" i="11"/>
  <c r="T25" i="11"/>
  <c r="R25" i="11"/>
  <c r="P25" i="11"/>
  <c r="O25" i="11"/>
  <c r="T24" i="11"/>
  <c r="P24" i="11"/>
  <c r="Q24" i="11"/>
  <c r="O24" i="11"/>
  <c r="R24" i="11"/>
  <c r="S24" i="11"/>
  <c r="S23" i="11"/>
  <c r="P23" i="11"/>
  <c r="Q23" i="11"/>
  <c r="O23" i="11"/>
  <c r="R23" i="11"/>
  <c r="T23" i="11"/>
  <c r="S22" i="11"/>
  <c r="P22" i="11"/>
  <c r="Q22" i="11"/>
  <c r="O22" i="11"/>
  <c r="R22" i="11"/>
  <c r="T22" i="11"/>
  <c r="T21" i="11"/>
  <c r="R21" i="11"/>
  <c r="P21" i="11"/>
  <c r="O21" i="11"/>
  <c r="T20" i="11"/>
  <c r="R20" i="11"/>
  <c r="P20" i="11"/>
  <c r="O20" i="11"/>
  <c r="T19" i="11"/>
  <c r="R19" i="11"/>
  <c r="P19" i="11"/>
  <c r="O19" i="11"/>
  <c r="S18" i="11"/>
  <c r="P18" i="11"/>
  <c r="Q18" i="11"/>
  <c r="O18" i="11"/>
  <c r="R18" i="11"/>
  <c r="T18" i="11"/>
  <c r="T17" i="11"/>
  <c r="P17" i="11"/>
  <c r="Q17" i="11"/>
  <c r="O17" i="11"/>
  <c r="R17" i="11"/>
  <c r="S17" i="11"/>
  <c r="S16" i="11"/>
  <c r="P16" i="11"/>
  <c r="Q16" i="11"/>
  <c r="O16" i="11"/>
  <c r="R16" i="11"/>
  <c r="T16" i="11"/>
  <c r="T15" i="11"/>
  <c r="R15" i="11"/>
  <c r="P15" i="11"/>
  <c r="O15" i="11"/>
  <c r="S14" i="11"/>
  <c r="R14" i="11"/>
  <c r="Q14" i="11"/>
  <c r="P14" i="11"/>
  <c r="O14" i="11"/>
  <c r="AI13" i="11"/>
  <c r="AJ13" i="11"/>
  <c r="AK13" i="11"/>
  <c r="T13" i="11"/>
  <c r="R13" i="11"/>
  <c r="S13" i="11"/>
  <c r="Q13" i="11"/>
  <c r="P13" i="11"/>
  <c r="O13" i="11"/>
  <c r="AK12" i="11"/>
  <c r="AL12" i="11"/>
  <c r="AD12" i="11"/>
  <c r="AE12" i="11"/>
  <c r="AF12" i="11"/>
  <c r="S12" i="11"/>
  <c r="R12" i="11"/>
  <c r="Q12" i="11"/>
  <c r="P12" i="11"/>
  <c r="O12" i="11"/>
  <c r="T11" i="11"/>
  <c r="R11" i="11"/>
  <c r="P11" i="11"/>
  <c r="O11" i="11"/>
  <c r="T10" i="11"/>
  <c r="R10" i="11"/>
  <c r="P10" i="11"/>
  <c r="O10" i="11"/>
  <c r="S9" i="11"/>
  <c r="R9" i="11"/>
  <c r="Q9" i="11"/>
  <c r="P9" i="11"/>
  <c r="O9" i="11"/>
  <c r="T8" i="11"/>
  <c r="R8" i="11"/>
  <c r="P8" i="11"/>
  <c r="O8" i="11"/>
  <c r="O2" i="11"/>
  <c r="E13" i="4"/>
  <c r="E4" i="4"/>
  <c r="E5" i="4"/>
  <c r="E6" i="4"/>
  <c r="E7" i="4"/>
  <c r="E8" i="4"/>
  <c r="E9" i="4"/>
  <c r="E10" i="4"/>
  <c r="E11" i="4"/>
  <c r="E3" i="4"/>
  <c r="G2" i="4"/>
  <c r="F2" i="4"/>
  <c r="T78" i="9"/>
  <c r="S79" i="9"/>
  <c r="S80" i="9"/>
  <c r="T81" i="9"/>
  <c r="T82" i="9"/>
  <c r="S83" i="9"/>
  <c r="S84" i="9"/>
  <c r="S85" i="9"/>
  <c r="S86" i="9"/>
  <c r="S87" i="9"/>
  <c r="T88" i="9"/>
  <c r="S89" i="9"/>
  <c r="T65" i="9"/>
  <c r="S66" i="9"/>
  <c r="T67" i="9"/>
  <c r="T68" i="9"/>
  <c r="S69" i="9"/>
  <c r="T70" i="9"/>
  <c r="S71" i="9"/>
  <c r="T72" i="9"/>
  <c r="S73" i="9"/>
  <c r="T74" i="9"/>
  <c r="S75" i="9"/>
  <c r="T76" i="9"/>
  <c r="T77" i="9"/>
  <c r="S10" i="11"/>
  <c r="Q10" i="11"/>
  <c r="S11" i="11"/>
  <c r="Q11" i="11"/>
  <c r="T12" i="11"/>
  <c r="T14" i="11"/>
  <c r="S31" i="11"/>
  <c r="Q31" i="11"/>
  <c r="S8" i="11"/>
  <c r="Q8" i="11"/>
  <c r="T9" i="11"/>
  <c r="S15" i="11"/>
  <c r="Q15" i="11"/>
  <c r="S19" i="11"/>
  <c r="Q19" i="11"/>
  <c r="S20" i="11"/>
  <c r="Q20" i="11"/>
  <c r="S21" i="11"/>
  <c r="Q21" i="11"/>
  <c r="S25" i="11"/>
  <c r="Q25" i="11"/>
  <c r="P1138" i="10"/>
  <c r="O1138" i="10"/>
  <c r="P1137" i="10"/>
  <c r="O1137" i="10"/>
  <c r="P1136" i="10"/>
  <c r="O1136" i="10"/>
  <c r="P1135" i="10"/>
  <c r="O1135" i="10"/>
  <c r="S1134" i="10"/>
  <c r="R1134" i="10"/>
  <c r="Q1134" i="10"/>
  <c r="P1134" i="10"/>
  <c r="O1134" i="10"/>
  <c r="S1133" i="10"/>
  <c r="R1133" i="10"/>
  <c r="Q1133" i="10"/>
  <c r="P1133" i="10"/>
  <c r="O1133" i="10"/>
  <c r="S1132" i="10"/>
  <c r="R1132" i="10"/>
  <c r="Q1132" i="10"/>
  <c r="P1132" i="10"/>
  <c r="O1132" i="10"/>
  <c r="S1131" i="10"/>
  <c r="R1131" i="10"/>
  <c r="Q1131" i="10"/>
  <c r="P1131" i="10"/>
  <c r="O1131" i="10"/>
  <c r="S1130" i="10"/>
  <c r="R1130" i="10"/>
  <c r="Q1130" i="10"/>
  <c r="P1130" i="10"/>
  <c r="O1130" i="10"/>
  <c r="S1129" i="10"/>
  <c r="R1129" i="10"/>
  <c r="Q1129" i="10"/>
  <c r="P1129" i="10"/>
  <c r="O1129" i="10"/>
  <c r="S1128" i="10"/>
  <c r="R1128" i="10"/>
  <c r="Q1128" i="10"/>
  <c r="P1128" i="10"/>
  <c r="O1128" i="10"/>
  <c r="S1127" i="10"/>
  <c r="R1127" i="10"/>
  <c r="Q1127" i="10"/>
  <c r="P1127" i="10"/>
  <c r="O1127" i="10"/>
  <c r="S1126" i="10"/>
  <c r="R1126" i="10"/>
  <c r="Q1126" i="10"/>
  <c r="P1126" i="10"/>
  <c r="O1126" i="10"/>
  <c r="S1125" i="10"/>
  <c r="R1125" i="10"/>
  <c r="Q1125" i="10"/>
  <c r="P1125" i="10"/>
  <c r="O1125" i="10"/>
  <c r="S1124" i="10"/>
  <c r="R1124" i="10"/>
  <c r="Q1124" i="10"/>
  <c r="P1124" i="10"/>
  <c r="O1124" i="10"/>
  <c r="S1123" i="10"/>
  <c r="R1123" i="10"/>
  <c r="Q1123" i="10"/>
  <c r="P1123" i="10"/>
  <c r="O1123" i="10"/>
  <c r="S1122" i="10"/>
  <c r="R1122" i="10"/>
  <c r="Q1122" i="10"/>
  <c r="P1122" i="10"/>
  <c r="O1122" i="10"/>
  <c r="S1121" i="10"/>
  <c r="R1121" i="10"/>
  <c r="Q1121" i="10"/>
  <c r="P1121" i="10"/>
  <c r="O1121" i="10"/>
  <c r="S1120" i="10"/>
  <c r="R1120" i="10"/>
  <c r="Q1120" i="10"/>
  <c r="P1120" i="10"/>
  <c r="O1120" i="10"/>
  <c r="S1119" i="10"/>
  <c r="R1119" i="10"/>
  <c r="Q1119" i="10"/>
  <c r="P1119" i="10"/>
  <c r="O1119" i="10"/>
  <c r="S1118" i="10"/>
  <c r="R1118" i="10"/>
  <c r="Q1118" i="10"/>
  <c r="P1118" i="10"/>
  <c r="O1118" i="10"/>
  <c r="S1117" i="10"/>
  <c r="R1117" i="10"/>
  <c r="Q1117" i="10"/>
  <c r="P1117" i="10"/>
  <c r="O1117" i="10"/>
  <c r="S1116" i="10"/>
  <c r="R1116" i="10"/>
  <c r="Q1116" i="10"/>
  <c r="P1116" i="10"/>
  <c r="O1116" i="10"/>
  <c r="S1115" i="10"/>
  <c r="R1115" i="10"/>
  <c r="Q1115" i="10"/>
  <c r="P1115" i="10"/>
  <c r="O1115" i="10"/>
  <c r="S1114" i="10"/>
  <c r="R1114" i="10"/>
  <c r="Q1114" i="10"/>
  <c r="P1114" i="10"/>
  <c r="O1114" i="10"/>
  <c r="S1113" i="10"/>
  <c r="R1113" i="10"/>
  <c r="Q1113" i="10"/>
  <c r="P1113" i="10"/>
  <c r="O1113" i="10"/>
  <c r="S1112" i="10"/>
  <c r="R1112" i="10"/>
  <c r="Q1112" i="10"/>
  <c r="P1112" i="10"/>
  <c r="O1112" i="10"/>
  <c r="S1111" i="10"/>
  <c r="R1111" i="10"/>
  <c r="Q1111" i="10"/>
  <c r="P1111" i="10"/>
  <c r="O1111" i="10"/>
  <c r="S1110" i="10"/>
  <c r="R1110" i="10"/>
  <c r="Q1110" i="10"/>
  <c r="P1110" i="10"/>
  <c r="O1110" i="10"/>
  <c r="S1109" i="10"/>
  <c r="R1109" i="10"/>
  <c r="Q1109" i="10"/>
  <c r="P1109" i="10"/>
  <c r="O1109" i="10"/>
  <c r="S1108" i="10"/>
  <c r="R1108" i="10"/>
  <c r="Q1108" i="10"/>
  <c r="P1108" i="10"/>
  <c r="O1108" i="10"/>
  <c r="S1107" i="10"/>
  <c r="R1107" i="10"/>
  <c r="Q1107" i="10"/>
  <c r="P1107" i="10"/>
  <c r="O1107" i="10"/>
  <c r="S1106" i="10"/>
  <c r="R1106" i="10"/>
  <c r="Q1106" i="10"/>
  <c r="P1106" i="10"/>
  <c r="O1106" i="10"/>
  <c r="S1105" i="10"/>
  <c r="R1105" i="10"/>
  <c r="Q1105" i="10"/>
  <c r="P1105" i="10"/>
  <c r="O1105" i="10"/>
  <c r="S1104" i="10"/>
  <c r="R1104" i="10"/>
  <c r="Q1104" i="10"/>
  <c r="P1104" i="10"/>
  <c r="O1104" i="10"/>
  <c r="S1103" i="10"/>
  <c r="R1103" i="10"/>
  <c r="Q1103" i="10"/>
  <c r="P1103" i="10"/>
  <c r="O1103" i="10"/>
  <c r="S1102" i="10"/>
  <c r="R1102" i="10"/>
  <c r="Q1102" i="10"/>
  <c r="P1102" i="10"/>
  <c r="O1102" i="10"/>
  <c r="S1101" i="10"/>
  <c r="R1101" i="10"/>
  <c r="Q1101" i="10"/>
  <c r="P1101" i="10"/>
  <c r="O1101" i="10"/>
  <c r="S1100" i="10"/>
  <c r="R1100" i="10"/>
  <c r="Q1100" i="10"/>
  <c r="P1100" i="10"/>
  <c r="O1100" i="10"/>
  <c r="S1099" i="10"/>
  <c r="R1099" i="10"/>
  <c r="Q1099" i="10"/>
  <c r="P1099" i="10"/>
  <c r="O1099" i="10"/>
  <c r="S1098" i="10"/>
  <c r="R1098" i="10"/>
  <c r="Q1098" i="10"/>
  <c r="P1098" i="10"/>
  <c r="O1098" i="10"/>
  <c r="S1097" i="10"/>
  <c r="R1097" i="10"/>
  <c r="Q1097" i="10"/>
  <c r="P1097" i="10"/>
  <c r="O1097" i="10"/>
  <c r="S1096" i="10"/>
  <c r="R1096" i="10"/>
  <c r="Q1096" i="10"/>
  <c r="P1096" i="10"/>
  <c r="O1096" i="10"/>
  <c r="S1095" i="10"/>
  <c r="R1095" i="10"/>
  <c r="Q1095" i="10"/>
  <c r="P1095" i="10"/>
  <c r="O1095" i="10"/>
  <c r="S1094" i="10"/>
  <c r="R1094" i="10"/>
  <c r="Q1094" i="10"/>
  <c r="P1094" i="10"/>
  <c r="O1094" i="10"/>
  <c r="S1093" i="10"/>
  <c r="R1093" i="10"/>
  <c r="Q1093" i="10"/>
  <c r="P1093" i="10"/>
  <c r="O1093" i="10"/>
  <c r="S1092" i="10"/>
  <c r="R1092" i="10"/>
  <c r="Q1092" i="10"/>
  <c r="P1092" i="10"/>
  <c r="O1092" i="10"/>
  <c r="S1091" i="10"/>
  <c r="R1091" i="10"/>
  <c r="Q1091" i="10"/>
  <c r="P1091" i="10"/>
  <c r="O1091" i="10"/>
  <c r="S1090" i="10"/>
  <c r="R1090" i="10"/>
  <c r="Q1090" i="10"/>
  <c r="P1090" i="10"/>
  <c r="O1090" i="10"/>
  <c r="S1089" i="10"/>
  <c r="R1089" i="10"/>
  <c r="Q1089" i="10"/>
  <c r="P1089" i="10"/>
  <c r="O1089" i="10"/>
  <c r="S1088" i="10"/>
  <c r="R1088" i="10"/>
  <c r="Q1088" i="10"/>
  <c r="P1088" i="10"/>
  <c r="O1088" i="10"/>
  <c r="S1087" i="10"/>
  <c r="R1087" i="10"/>
  <c r="Q1087" i="10"/>
  <c r="P1087" i="10"/>
  <c r="O1087" i="10"/>
  <c r="S1086" i="10"/>
  <c r="R1086" i="10"/>
  <c r="Q1086" i="10"/>
  <c r="P1086" i="10"/>
  <c r="O1086" i="10"/>
  <c r="S1085" i="10"/>
  <c r="R1085" i="10"/>
  <c r="Q1085" i="10"/>
  <c r="P1085" i="10"/>
  <c r="O1085" i="10"/>
  <c r="S1084" i="10"/>
  <c r="R1084" i="10"/>
  <c r="Q1084" i="10"/>
  <c r="P1084" i="10"/>
  <c r="O1084" i="10"/>
  <c r="S1083" i="10"/>
  <c r="R1083" i="10"/>
  <c r="Q1083" i="10"/>
  <c r="P1083" i="10"/>
  <c r="O1083" i="10"/>
  <c r="S1082" i="10"/>
  <c r="R1082" i="10"/>
  <c r="Q1082" i="10"/>
  <c r="P1082" i="10"/>
  <c r="O1082" i="10"/>
  <c r="S1081" i="10"/>
  <c r="R1081" i="10"/>
  <c r="Q1081" i="10"/>
  <c r="P1081" i="10"/>
  <c r="O1081" i="10"/>
  <c r="S1080" i="10"/>
  <c r="R1080" i="10"/>
  <c r="Q1080" i="10"/>
  <c r="P1080" i="10"/>
  <c r="O1080" i="10"/>
  <c r="S1079" i="10"/>
  <c r="R1079" i="10"/>
  <c r="Q1079" i="10"/>
  <c r="P1079" i="10"/>
  <c r="O1079" i="10"/>
  <c r="S1078" i="10"/>
  <c r="R1078" i="10"/>
  <c r="Q1078" i="10"/>
  <c r="P1078" i="10"/>
  <c r="O1078" i="10"/>
  <c r="S1077" i="10"/>
  <c r="R1077" i="10"/>
  <c r="Q1077" i="10"/>
  <c r="P1077" i="10"/>
  <c r="O1077" i="10"/>
  <c r="S1076" i="10"/>
  <c r="R1076" i="10"/>
  <c r="Q1076" i="10"/>
  <c r="P1076" i="10"/>
  <c r="O1076" i="10"/>
  <c r="S1075" i="10"/>
  <c r="R1075" i="10"/>
  <c r="Q1075" i="10"/>
  <c r="P1075" i="10"/>
  <c r="O1075" i="10"/>
  <c r="S1074" i="10"/>
  <c r="R1074" i="10"/>
  <c r="Q1074" i="10"/>
  <c r="P1074" i="10"/>
  <c r="O1074" i="10"/>
  <c r="S1073" i="10"/>
  <c r="R1073" i="10"/>
  <c r="Q1073" i="10"/>
  <c r="P1073" i="10"/>
  <c r="O1073" i="10"/>
  <c r="S1072" i="10"/>
  <c r="R1072" i="10"/>
  <c r="Q1072" i="10"/>
  <c r="P1072" i="10"/>
  <c r="O1072" i="10"/>
  <c r="S1071" i="10"/>
  <c r="R1071" i="10"/>
  <c r="Q1071" i="10"/>
  <c r="P1071" i="10"/>
  <c r="O1071" i="10"/>
  <c r="S1070" i="10"/>
  <c r="R1070" i="10"/>
  <c r="Q1070" i="10"/>
  <c r="P1070" i="10"/>
  <c r="O1070" i="10"/>
  <c r="S1069" i="10"/>
  <c r="R1069" i="10"/>
  <c r="Q1069" i="10"/>
  <c r="P1069" i="10"/>
  <c r="O1069" i="10"/>
  <c r="S1068" i="10"/>
  <c r="R1068" i="10"/>
  <c r="Q1068" i="10"/>
  <c r="P1068" i="10"/>
  <c r="O1068" i="10"/>
  <c r="S1067" i="10"/>
  <c r="R1067" i="10"/>
  <c r="Q1067" i="10"/>
  <c r="P1067" i="10"/>
  <c r="O1067" i="10"/>
  <c r="S1066" i="10"/>
  <c r="R1066" i="10"/>
  <c r="Q1066" i="10"/>
  <c r="P1066" i="10"/>
  <c r="O1066" i="10"/>
  <c r="S1065" i="10"/>
  <c r="R1065" i="10"/>
  <c r="Q1065" i="10"/>
  <c r="P1065" i="10"/>
  <c r="O1065" i="10"/>
  <c r="S1064" i="10"/>
  <c r="R1064" i="10"/>
  <c r="Q1064" i="10"/>
  <c r="P1064" i="10"/>
  <c r="O1064" i="10"/>
  <c r="S1063" i="10"/>
  <c r="R1063" i="10"/>
  <c r="Q1063" i="10"/>
  <c r="P1063" i="10"/>
  <c r="O1063" i="10"/>
  <c r="S1062" i="10"/>
  <c r="R1062" i="10"/>
  <c r="Q1062" i="10"/>
  <c r="P1062" i="10"/>
  <c r="O1062" i="10"/>
  <c r="S1061" i="10"/>
  <c r="R1061" i="10"/>
  <c r="Q1061" i="10"/>
  <c r="P1061" i="10"/>
  <c r="O1061" i="10"/>
  <c r="S1060" i="10"/>
  <c r="R1060" i="10"/>
  <c r="Q1060" i="10"/>
  <c r="P1060" i="10"/>
  <c r="O1060" i="10"/>
  <c r="S1059" i="10"/>
  <c r="R1059" i="10"/>
  <c r="Q1059" i="10"/>
  <c r="P1059" i="10"/>
  <c r="O1059" i="10"/>
  <c r="S1058" i="10"/>
  <c r="R1058" i="10"/>
  <c r="Q1058" i="10"/>
  <c r="P1058" i="10"/>
  <c r="O1058" i="10"/>
  <c r="S1057" i="10"/>
  <c r="R1057" i="10"/>
  <c r="Q1057" i="10"/>
  <c r="P1057" i="10"/>
  <c r="O1057" i="10"/>
  <c r="S1056" i="10"/>
  <c r="R1056" i="10"/>
  <c r="Q1056" i="10"/>
  <c r="P1056" i="10"/>
  <c r="O1056" i="10"/>
  <c r="S1055" i="10"/>
  <c r="R1055" i="10"/>
  <c r="Q1055" i="10"/>
  <c r="P1055" i="10"/>
  <c r="O1055" i="10"/>
  <c r="S1054" i="10"/>
  <c r="R1054" i="10"/>
  <c r="Q1054" i="10"/>
  <c r="P1054" i="10"/>
  <c r="O1054" i="10"/>
  <c r="S1053" i="10"/>
  <c r="R1053" i="10"/>
  <c r="Q1053" i="10"/>
  <c r="P1053" i="10"/>
  <c r="O1053" i="10"/>
  <c r="S1052" i="10"/>
  <c r="R1052" i="10"/>
  <c r="Q1052" i="10"/>
  <c r="P1052" i="10"/>
  <c r="O1052" i="10"/>
  <c r="S1051" i="10"/>
  <c r="R1051" i="10"/>
  <c r="Q1051" i="10"/>
  <c r="P1051" i="10"/>
  <c r="O1051" i="10"/>
  <c r="S1050" i="10"/>
  <c r="R1050" i="10"/>
  <c r="Q1050" i="10"/>
  <c r="P1050" i="10"/>
  <c r="O1050" i="10"/>
  <c r="S1049" i="10"/>
  <c r="R1049" i="10"/>
  <c r="Q1049" i="10"/>
  <c r="P1049" i="10"/>
  <c r="O1049" i="10"/>
  <c r="S1048" i="10"/>
  <c r="R1048" i="10"/>
  <c r="Q1048" i="10"/>
  <c r="P1048" i="10"/>
  <c r="O1048" i="10"/>
  <c r="S1047" i="10"/>
  <c r="R1047" i="10"/>
  <c r="Q1047" i="10"/>
  <c r="P1047" i="10"/>
  <c r="O1047" i="10"/>
  <c r="S1046" i="10"/>
  <c r="R1046" i="10"/>
  <c r="Q1046" i="10"/>
  <c r="P1046" i="10"/>
  <c r="O1046" i="10"/>
  <c r="S1045" i="10"/>
  <c r="R1045" i="10"/>
  <c r="Q1045" i="10"/>
  <c r="P1045" i="10"/>
  <c r="O1045" i="10"/>
  <c r="S1044" i="10"/>
  <c r="R1044" i="10"/>
  <c r="Q1044" i="10"/>
  <c r="P1044" i="10"/>
  <c r="O1044" i="10"/>
  <c r="S1043" i="10"/>
  <c r="R1043" i="10"/>
  <c r="Q1043" i="10"/>
  <c r="P1043" i="10"/>
  <c r="O1043" i="10"/>
  <c r="S1042" i="10"/>
  <c r="R1042" i="10"/>
  <c r="Q1042" i="10"/>
  <c r="P1042" i="10"/>
  <c r="O1042" i="10"/>
  <c r="S1041" i="10"/>
  <c r="R1041" i="10"/>
  <c r="Q1041" i="10"/>
  <c r="P1041" i="10"/>
  <c r="O1041" i="10"/>
  <c r="S1040" i="10"/>
  <c r="R1040" i="10"/>
  <c r="Q1040" i="10"/>
  <c r="P1040" i="10"/>
  <c r="O1040" i="10"/>
  <c r="S1039" i="10"/>
  <c r="R1039" i="10"/>
  <c r="Q1039" i="10"/>
  <c r="P1039" i="10"/>
  <c r="O1039" i="10"/>
  <c r="S1038" i="10"/>
  <c r="R1038" i="10"/>
  <c r="Q1038" i="10"/>
  <c r="P1038" i="10"/>
  <c r="O1038" i="10"/>
  <c r="S1037" i="10"/>
  <c r="R1037" i="10"/>
  <c r="Q1037" i="10"/>
  <c r="P1037" i="10"/>
  <c r="O1037" i="10"/>
  <c r="S1036" i="10"/>
  <c r="R1036" i="10"/>
  <c r="Q1036" i="10"/>
  <c r="P1036" i="10"/>
  <c r="O1036" i="10"/>
  <c r="S1035" i="10"/>
  <c r="R1035" i="10"/>
  <c r="Q1035" i="10"/>
  <c r="P1035" i="10"/>
  <c r="O1035" i="10"/>
  <c r="S1034" i="10"/>
  <c r="R1034" i="10"/>
  <c r="Q1034" i="10"/>
  <c r="P1034" i="10"/>
  <c r="O1034" i="10"/>
  <c r="S1033" i="10"/>
  <c r="R1033" i="10"/>
  <c r="Q1033" i="10"/>
  <c r="P1033" i="10"/>
  <c r="O1033" i="10"/>
  <c r="S1032" i="10"/>
  <c r="R1032" i="10"/>
  <c r="Q1032" i="10"/>
  <c r="P1032" i="10"/>
  <c r="O1032" i="10"/>
  <c r="S1031" i="10"/>
  <c r="R1031" i="10"/>
  <c r="Q1031" i="10"/>
  <c r="P1031" i="10"/>
  <c r="O1031" i="10"/>
  <c r="S1030" i="10"/>
  <c r="R1030" i="10"/>
  <c r="Q1030" i="10"/>
  <c r="P1030" i="10"/>
  <c r="O1030" i="10"/>
  <c r="S1029" i="10"/>
  <c r="R1029" i="10"/>
  <c r="Q1029" i="10"/>
  <c r="P1029" i="10"/>
  <c r="O1029" i="10"/>
  <c r="S1028" i="10"/>
  <c r="R1028" i="10"/>
  <c r="Q1028" i="10"/>
  <c r="P1028" i="10"/>
  <c r="O1028" i="10"/>
  <c r="S1027" i="10"/>
  <c r="R1027" i="10"/>
  <c r="Q1027" i="10"/>
  <c r="P1027" i="10"/>
  <c r="O1027" i="10"/>
  <c r="S1026" i="10"/>
  <c r="R1026" i="10"/>
  <c r="Q1026" i="10"/>
  <c r="P1026" i="10"/>
  <c r="O1026" i="10"/>
  <c r="S1025" i="10"/>
  <c r="R1025" i="10"/>
  <c r="Q1025" i="10"/>
  <c r="P1025" i="10"/>
  <c r="O1025" i="10"/>
  <c r="S1024" i="10"/>
  <c r="R1024" i="10"/>
  <c r="Q1024" i="10"/>
  <c r="P1024" i="10"/>
  <c r="O1024" i="10"/>
  <c r="S1023" i="10"/>
  <c r="R1023" i="10"/>
  <c r="Q1023" i="10"/>
  <c r="P1023" i="10"/>
  <c r="O1023" i="10"/>
  <c r="S1022" i="10"/>
  <c r="R1022" i="10"/>
  <c r="Q1022" i="10"/>
  <c r="P1022" i="10"/>
  <c r="O1022" i="10"/>
  <c r="S1021" i="10"/>
  <c r="R1021" i="10"/>
  <c r="Q1021" i="10"/>
  <c r="P1021" i="10"/>
  <c r="O1021" i="10"/>
  <c r="S1020" i="10"/>
  <c r="R1020" i="10"/>
  <c r="Q1020" i="10"/>
  <c r="P1020" i="10"/>
  <c r="O1020" i="10"/>
  <c r="S1019" i="10"/>
  <c r="R1019" i="10"/>
  <c r="Q1019" i="10"/>
  <c r="P1019" i="10"/>
  <c r="O1019" i="10"/>
  <c r="S1018" i="10"/>
  <c r="R1018" i="10"/>
  <c r="Q1018" i="10"/>
  <c r="P1018" i="10"/>
  <c r="O1018" i="10"/>
  <c r="S1017" i="10"/>
  <c r="R1017" i="10"/>
  <c r="Q1017" i="10"/>
  <c r="P1017" i="10"/>
  <c r="O1017" i="10"/>
  <c r="S1016" i="10"/>
  <c r="R1016" i="10"/>
  <c r="Q1016" i="10"/>
  <c r="P1016" i="10"/>
  <c r="O1016" i="10"/>
  <c r="S1015" i="10"/>
  <c r="R1015" i="10"/>
  <c r="Q1015" i="10"/>
  <c r="P1015" i="10"/>
  <c r="O1015" i="10"/>
  <c r="S1014" i="10"/>
  <c r="R1014" i="10"/>
  <c r="Q1014" i="10"/>
  <c r="P1014" i="10"/>
  <c r="O1014" i="10"/>
  <c r="S1013" i="10"/>
  <c r="R1013" i="10"/>
  <c r="Q1013" i="10"/>
  <c r="P1013" i="10"/>
  <c r="O1013" i="10"/>
  <c r="S1012" i="10"/>
  <c r="R1012" i="10"/>
  <c r="Q1012" i="10"/>
  <c r="P1012" i="10"/>
  <c r="O1012" i="10"/>
  <c r="S1011" i="10"/>
  <c r="R1011" i="10"/>
  <c r="Q1011" i="10"/>
  <c r="P1011" i="10"/>
  <c r="O1011" i="10"/>
  <c r="S1010" i="10"/>
  <c r="R1010" i="10"/>
  <c r="Q1010" i="10"/>
  <c r="P1010" i="10"/>
  <c r="O1010" i="10"/>
  <c r="S1009" i="10"/>
  <c r="R1009" i="10"/>
  <c r="Q1009" i="10"/>
  <c r="P1009" i="10"/>
  <c r="O1009" i="10"/>
  <c r="S1008" i="10"/>
  <c r="R1008" i="10"/>
  <c r="Q1008" i="10"/>
  <c r="P1008" i="10"/>
  <c r="O1008" i="10"/>
  <c r="S1007" i="10"/>
  <c r="R1007" i="10"/>
  <c r="Q1007" i="10"/>
  <c r="P1007" i="10"/>
  <c r="O1007" i="10"/>
  <c r="S1006" i="10"/>
  <c r="R1006" i="10"/>
  <c r="Q1006" i="10"/>
  <c r="P1006" i="10"/>
  <c r="O1006" i="10"/>
  <c r="S1005" i="10"/>
  <c r="R1005" i="10"/>
  <c r="Q1005" i="10"/>
  <c r="P1005" i="10"/>
  <c r="O1005" i="10"/>
  <c r="S1004" i="10"/>
  <c r="R1004" i="10"/>
  <c r="Q1004" i="10"/>
  <c r="P1004" i="10"/>
  <c r="O1004" i="10"/>
  <c r="S1003" i="10"/>
  <c r="R1003" i="10"/>
  <c r="Q1003" i="10"/>
  <c r="P1003" i="10"/>
  <c r="O1003" i="10"/>
  <c r="S1002" i="10"/>
  <c r="R1002" i="10"/>
  <c r="Q1002" i="10"/>
  <c r="P1002" i="10"/>
  <c r="O1002" i="10"/>
  <c r="S1001" i="10"/>
  <c r="R1001" i="10"/>
  <c r="Q1001" i="10"/>
  <c r="P1001" i="10"/>
  <c r="O1001" i="10"/>
  <c r="S1000" i="10"/>
  <c r="R1000" i="10"/>
  <c r="Q1000" i="10"/>
  <c r="P1000" i="10"/>
  <c r="O1000" i="10"/>
  <c r="S999" i="10"/>
  <c r="R999" i="10"/>
  <c r="Q999" i="10"/>
  <c r="P999" i="10"/>
  <c r="O999" i="10"/>
  <c r="S998" i="10"/>
  <c r="R998" i="10"/>
  <c r="Q998" i="10"/>
  <c r="P998" i="10"/>
  <c r="O998" i="10"/>
  <c r="S997" i="10"/>
  <c r="R997" i="10"/>
  <c r="Q997" i="10"/>
  <c r="P997" i="10"/>
  <c r="O997" i="10"/>
  <c r="S996" i="10"/>
  <c r="R996" i="10"/>
  <c r="Q996" i="10"/>
  <c r="P996" i="10"/>
  <c r="O996" i="10"/>
  <c r="S995" i="10"/>
  <c r="R995" i="10"/>
  <c r="Q995" i="10"/>
  <c r="P995" i="10"/>
  <c r="O995" i="10"/>
  <c r="S994" i="10"/>
  <c r="R994" i="10"/>
  <c r="Q994" i="10"/>
  <c r="P994" i="10"/>
  <c r="O994" i="10"/>
  <c r="S993" i="10"/>
  <c r="R993" i="10"/>
  <c r="Q993" i="10"/>
  <c r="P993" i="10"/>
  <c r="O993" i="10"/>
  <c r="S992" i="10"/>
  <c r="R992" i="10"/>
  <c r="Q992" i="10"/>
  <c r="P992" i="10"/>
  <c r="O992" i="10"/>
  <c r="S991" i="10"/>
  <c r="R991" i="10"/>
  <c r="Q991" i="10"/>
  <c r="P991" i="10"/>
  <c r="O991" i="10"/>
  <c r="S990" i="10"/>
  <c r="R990" i="10"/>
  <c r="Q990" i="10"/>
  <c r="P990" i="10"/>
  <c r="O990" i="10"/>
  <c r="S989" i="10"/>
  <c r="R989" i="10"/>
  <c r="Q989" i="10"/>
  <c r="P989" i="10"/>
  <c r="O989" i="10"/>
  <c r="S988" i="10"/>
  <c r="R988" i="10"/>
  <c r="Q988" i="10"/>
  <c r="P988" i="10"/>
  <c r="O988" i="10"/>
  <c r="S987" i="10"/>
  <c r="R987" i="10"/>
  <c r="Q987" i="10"/>
  <c r="P987" i="10"/>
  <c r="O987" i="10"/>
  <c r="S986" i="10"/>
  <c r="R986" i="10"/>
  <c r="Q986" i="10"/>
  <c r="P986" i="10"/>
  <c r="O986" i="10"/>
  <c r="S985" i="10"/>
  <c r="R985" i="10"/>
  <c r="Q985" i="10"/>
  <c r="P985" i="10"/>
  <c r="O985" i="10"/>
  <c r="S984" i="10"/>
  <c r="R984" i="10"/>
  <c r="Q984" i="10"/>
  <c r="P984" i="10"/>
  <c r="O984" i="10"/>
  <c r="S983" i="10"/>
  <c r="R983" i="10"/>
  <c r="Q983" i="10"/>
  <c r="P983" i="10"/>
  <c r="O983" i="10"/>
  <c r="S982" i="10"/>
  <c r="R982" i="10"/>
  <c r="Q982" i="10"/>
  <c r="P982" i="10"/>
  <c r="O982" i="10"/>
  <c r="S981" i="10"/>
  <c r="R981" i="10"/>
  <c r="Q981" i="10"/>
  <c r="P981" i="10"/>
  <c r="O981" i="10"/>
  <c r="S980" i="10"/>
  <c r="R980" i="10"/>
  <c r="Q980" i="10"/>
  <c r="P980" i="10"/>
  <c r="O980" i="10"/>
  <c r="S979" i="10"/>
  <c r="R979" i="10"/>
  <c r="Q979" i="10"/>
  <c r="P979" i="10"/>
  <c r="O979" i="10"/>
  <c r="S978" i="10"/>
  <c r="R978" i="10"/>
  <c r="Q978" i="10"/>
  <c r="P978" i="10"/>
  <c r="O978" i="10"/>
  <c r="S977" i="10"/>
  <c r="R977" i="10"/>
  <c r="Q977" i="10"/>
  <c r="P977" i="10"/>
  <c r="O977" i="10"/>
  <c r="S976" i="10"/>
  <c r="R976" i="10"/>
  <c r="Q976" i="10"/>
  <c r="P976" i="10"/>
  <c r="O976" i="10"/>
  <c r="S975" i="10"/>
  <c r="R975" i="10"/>
  <c r="Q975" i="10"/>
  <c r="P975" i="10"/>
  <c r="O975" i="10"/>
  <c r="S974" i="10"/>
  <c r="R974" i="10"/>
  <c r="Q974" i="10"/>
  <c r="P974" i="10"/>
  <c r="O974" i="10"/>
  <c r="S973" i="10"/>
  <c r="R973" i="10"/>
  <c r="Q973" i="10"/>
  <c r="P973" i="10"/>
  <c r="O973" i="10"/>
  <c r="S972" i="10"/>
  <c r="R972" i="10"/>
  <c r="Q972" i="10"/>
  <c r="P972" i="10"/>
  <c r="O972" i="10"/>
  <c r="S971" i="10"/>
  <c r="R971" i="10"/>
  <c r="Q971" i="10"/>
  <c r="P971" i="10"/>
  <c r="O971" i="10"/>
  <c r="S970" i="10"/>
  <c r="R970" i="10"/>
  <c r="Q970" i="10"/>
  <c r="P970" i="10"/>
  <c r="O970" i="10"/>
  <c r="S969" i="10"/>
  <c r="R969" i="10"/>
  <c r="Q969" i="10"/>
  <c r="P969" i="10"/>
  <c r="O969" i="10"/>
  <c r="S968" i="10"/>
  <c r="R968" i="10"/>
  <c r="Q968" i="10"/>
  <c r="P968" i="10"/>
  <c r="O968" i="10"/>
  <c r="S967" i="10"/>
  <c r="R967" i="10"/>
  <c r="Q967" i="10"/>
  <c r="P967" i="10"/>
  <c r="O967" i="10"/>
  <c r="S966" i="10"/>
  <c r="R966" i="10"/>
  <c r="Q966" i="10"/>
  <c r="P966" i="10"/>
  <c r="O966" i="10"/>
  <c r="S965" i="10"/>
  <c r="R965" i="10"/>
  <c r="Q965" i="10"/>
  <c r="P965" i="10"/>
  <c r="O965" i="10"/>
  <c r="S964" i="10"/>
  <c r="R964" i="10"/>
  <c r="Q964" i="10"/>
  <c r="P964" i="10"/>
  <c r="O964" i="10"/>
  <c r="S963" i="10"/>
  <c r="R963" i="10"/>
  <c r="Q963" i="10"/>
  <c r="P963" i="10"/>
  <c r="O963" i="10"/>
  <c r="S962" i="10"/>
  <c r="R962" i="10"/>
  <c r="Q962" i="10"/>
  <c r="P962" i="10"/>
  <c r="O962" i="10"/>
  <c r="S961" i="10"/>
  <c r="R961" i="10"/>
  <c r="Q961" i="10"/>
  <c r="P961" i="10"/>
  <c r="O961" i="10"/>
  <c r="S960" i="10"/>
  <c r="R960" i="10"/>
  <c r="Q960" i="10"/>
  <c r="P960" i="10"/>
  <c r="O960" i="10"/>
  <c r="S959" i="10"/>
  <c r="R959" i="10"/>
  <c r="Q959" i="10"/>
  <c r="P959" i="10"/>
  <c r="O959" i="10"/>
  <c r="S958" i="10"/>
  <c r="R958" i="10"/>
  <c r="Q958" i="10"/>
  <c r="P958" i="10"/>
  <c r="O958" i="10"/>
  <c r="S957" i="10"/>
  <c r="R957" i="10"/>
  <c r="Q957" i="10"/>
  <c r="P957" i="10"/>
  <c r="O957" i="10"/>
  <c r="S956" i="10"/>
  <c r="R956" i="10"/>
  <c r="Q956" i="10"/>
  <c r="P956" i="10"/>
  <c r="O956" i="10"/>
  <c r="S955" i="10"/>
  <c r="R955" i="10"/>
  <c r="Q955" i="10"/>
  <c r="P955" i="10"/>
  <c r="O955" i="10"/>
  <c r="S954" i="10"/>
  <c r="R954" i="10"/>
  <c r="Q954" i="10"/>
  <c r="P954" i="10"/>
  <c r="O954" i="10"/>
  <c r="S953" i="10"/>
  <c r="R953" i="10"/>
  <c r="Q953" i="10"/>
  <c r="P953" i="10"/>
  <c r="O953" i="10"/>
  <c r="S952" i="10"/>
  <c r="R952" i="10"/>
  <c r="Q952" i="10"/>
  <c r="P952" i="10"/>
  <c r="O952" i="10"/>
  <c r="S951" i="10"/>
  <c r="R951" i="10"/>
  <c r="Q951" i="10"/>
  <c r="P951" i="10"/>
  <c r="O951" i="10"/>
  <c r="S950" i="10"/>
  <c r="R950" i="10"/>
  <c r="Q950" i="10"/>
  <c r="P950" i="10"/>
  <c r="O950" i="10"/>
  <c r="S949" i="10"/>
  <c r="R949" i="10"/>
  <c r="Q949" i="10"/>
  <c r="P949" i="10"/>
  <c r="O949" i="10"/>
  <c r="S948" i="10"/>
  <c r="R948" i="10"/>
  <c r="Q948" i="10"/>
  <c r="P948" i="10"/>
  <c r="O948" i="10"/>
  <c r="S947" i="10"/>
  <c r="R947" i="10"/>
  <c r="Q947" i="10"/>
  <c r="P947" i="10"/>
  <c r="O947" i="10"/>
  <c r="S946" i="10"/>
  <c r="R946" i="10"/>
  <c r="Q946" i="10"/>
  <c r="P946" i="10"/>
  <c r="O946" i="10"/>
  <c r="S945" i="10"/>
  <c r="R945" i="10"/>
  <c r="Q945" i="10"/>
  <c r="P945" i="10"/>
  <c r="O945" i="10"/>
  <c r="S944" i="10"/>
  <c r="R944" i="10"/>
  <c r="Q944" i="10"/>
  <c r="P944" i="10"/>
  <c r="O944" i="10"/>
  <c r="S943" i="10"/>
  <c r="R943" i="10"/>
  <c r="Q943" i="10"/>
  <c r="P943" i="10"/>
  <c r="O943" i="10"/>
  <c r="S942" i="10"/>
  <c r="R942" i="10"/>
  <c r="Q942" i="10"/>
  <c r="P942" i="10"/>
  <c r="O942" i="10"/>
  <c r="S941" i="10"/>
  <c r="R941" i="10"/>
  <c r="Q941" i="10"/>
  <c r="P941" i="10"/>
  <c r="O941" i="10"/>
  <c r="S940" i="10"/>
  <c r="R940" i="10"/>
  <c r="Q940" i="10"/>
  <c r="P940" i="10"/>
  <c r="O940" i="10"/>
  <c r="S939" i="10"/>
  <c r="R939" i="10"/>
  <c r="Q939" i="10"/>
  <c r="P939" i="10"/>
  <c r="O939" i="10"/>
  <c r="S938" i="10"/>
  <c r="R938" i="10"/>
  <c r="Q938" i="10"/>
  <c r="P938" i="10"/>
  <c r="O938" i="10"/>
  <c r="S937" i="10"/>
  <c r="R937" i="10"/>
  <c r="Q937" i="10"/>
  <c r="P937" i="10"/>
  <c r="O937" i="10"/>
  <c r="S936" i="10"/>
  <c r="R936" i="10"/>
  <c r="Q936" i="10"/>
  <c r="P936" i="10"/>
  <c r="O936" i="10"/>
  <c r="S935" i="10"/>
  <c r="R935" i="10"/>
  <c r="Q935" i="10"/>
  <c r="P935" i="10"/>
  <c r="O935" i="10"/>
  <c r="S934" i="10"/>
  <c r="R934" i="10"/>
  <c r="Q934" i="10"/>
  <c r="P934" i="10"/>
  <c r="O934" i="10"/>
  <c r="S933" i="10"/>
  <c r="R933" i="10"/>
  <c r="Q933" i="10"/>
  <c r="P933" i="10"/>
  <c r="O933" i="10"/>
  <c r="S932" i="10"/>
  <c r="R932" i="10"/>
  <c r="Q932" i="10"/>
  <c r="P932" i="10"/>
  <c r="O932" i="10"/>
  <c r="S931" i="10"/>
  <c r="R931" i="10"/>
  <c r="Q931" i="10"/>
  <c r="P931" i="10"/>
  <c r="O931" i="10"/>
  <c r="S930" i="10"/>
  <c r="R930" i="10"/>
  <c r="Q930" i="10"/>
  <c r="P930" i="10"/>
  <c r="O930" i="10"/>
  <c r="S929" i="10"/>
  <c r="R929" i="10"/>
  <c r="Q929" i="10"/>
  <c r="P929" i="10"/>
  <c r="O929" i="10"/>
  <c r="S928" i="10"/>
  <c r="R928" i="10"/>
  <c r="Q928" i="10"/>
  <c r="P928" i="10"/>
  <c r="O928" i="10"/>
  <c r="S927" i="10"/>
  <c r="R927" i="10"/>
  <c r="Q927" i="10"/>
  <c r="P927" i="10"/>
  <c r="O927" i="10"/>
  <c r="S926" i="10"/>
  <c r="R926" i="10"/>
  <c r="Q926" i="10"/>
  <c r="P926" i="10"/>
  <c r="O926" i="10"/>
  <c r="S925" i="10"/>
  <c r="R925" i="10"/>
  <c r="Q925" i="10"/>
  <c r="P925" i="10"/>
  <c r="O925" i="10"/>
  <c r="S924" i="10"/>
  <c r="R924" i="10"/>
  <c r="Q924" i="10"/>
  <c r="P924" i="10"/>
  <c r="O924" i="10"/>
  <c r="S923" i="10"/>
  <c r="R923" i="10"/>
  <c r="Q923" i="10"/>
  <c r="P923" i="10"/>
  <c r="O923" i="10"/>
  <c r="S922" i="10"/>
  <c r="R922" i="10"/>
  <c r="Q922" i="10"/>
  <c r="P922" i="10"/>
  <c r="O922" i="10"/>
  <c r="S921" i="10"/>
  <c r="R921" i="10"/>
  <c r="Q921" i="10"/>
  <c r="P921" i="10"/>
  <c r="O921" i="10"/>
  <c r="S920" i="10"/>
  <c r="R920" i="10"/>
  <c r="Q920" i="10"/>
  <c r="P920" i="10"/>
  <c r="O920" i="10"/>
  <c r="S919" i="10"/>
  <c r="R919" i="10"/>
  <c r="Q919" i="10"/>
  <c r="P919" i="10"/>
  <c r="O919" i="10"/>
  <c r="S918" i="10"/>
  <c r="R918" i="10"/>
  <c r="Q918" i="10"/>
  <c r="P918" i="10"/>
  <c r="O918" i="10"/>
  <c r="S917" i="10"/>
  <c r="R917" i="10"/>
  <c r="Q917" i="10"/>
  <c r="P917" i="10"/>
  <c r="O917" i="10"/>
  <c r="S916" i="10"/>
  <c r="R916" i="10"/>
  <c r="Q916" i="10"/>
  <c r="P916" i="10"/>
  <c r="O916" i="10"/>
  <c r="S915" i="10"/>
  <c r="R915" i="10"/>
  <c r="Q915" i="10"/>
  <c r="P915" i="10"/>
  <c r="O915" i="10"/>
  <c r="S914" i="10"/>
  <c r="R914" i="10"/>
  <c r="Q914" i="10"/>
  <c r="P914" i="10"/>
  <c r="O914" i="10"/>
  <c r="S913" i="10"/>
  <c r="R913" i="10"/>
  <c r="Q913" i="10"/>
  <c r="P913" i="10"/>
  <c r="O913" i="10"/>
  <c r="S912" i="10"/>
  <c r="R912" i="10"/>
  <c r="Q912" i="10"/>
  <c r="P912" i="10"/>
  <c r="O912" i="10"/>
  <c r="S911" i="10"/>
  <c r="R911" i="10"/>
  <c r="Q911" i="10"/>
  <c r="P911" i="10"/>
  <c r="O911" i="10"/>
  <c r="S910" i="10"/>
  <c r="R910" i="10"/>
  <c r="Q910" i="10"/>
  <c r="P910" i="10"/>
  <c r="O910" i="10"/>
  <c r="S909" i="10"/>
  <c r="R909" i="10"/>
  <c r="Q909" i="10"/>
  <c r="P909" i="10"/>
  <c r="O909" i="10"/>
  <c r="S908" i="10"/>
  <c r="R908" i="10"/>
  <c r="Q908" i="10"/>
  <c r="P908" i="10"/>
  <c r="O908" i="10"/>
  <c r="S907" i="10"/>
  <c r="R907" i="10"/>
  <c r="Q907" i="10"/>
  <c r="P907" i="10"/>
  <c r="O907" i="10"/>
  <c r="S906" i="10"/>
  <c r="R906" i="10"/>
  <c r="Q906" i="10"/>
  <c r="P906" i="10"/>
  <c r="O906" i="10"/>
  <c r="S905" i="10"/>
  <c r="R905" i="10"/>
  <c r="Q905" i="10"/>
  <c r="P905" i="10"/>
  <c r="O905" i="10"/>
  <c r="S904" i="10"/>
  <c r="R904" i="10"/>
  <c r="Q904" i="10"/>
  <c r="P904" i="10"/>
  <c r="O904" i="10"/>
  <c r="S903" i="10"/>
  <c r="R903" i="10"/>
  <c r="Q903" i="10"/>
  <c r="P903" i="10"/>
  <c r="O903" i="10"/>
  <c r="S902" i="10"/>
  <c r="R902" i="10"/>
  <c r="Q902" i="10"/>
  <c r="P902" i="10"/>
  <c r="O902" i="10"/>
  <c r="S901" i="10"/>
  <c r="R901" i="10"/>
  <c r="Q901" i="10"/>
  <c r="P901" i="10"/>
  <c r="O901" i="10"/>
  <c r="S900" i="10"/>
  <c r="R900" i="10"/>
  <c r="Q900" i="10"/>
  <c r="P900" i="10"/>
  <c r="O900" i="10"/>
  <c r="S899" i="10"/>
  <c r="R899" i="10"/>
  <c r="Q899" i="10"/>
  <c r="P899" i="10"/>
  <c r="O899" i="10"/>
  <c r="S898" i="10"/>
  <c r="R898" i="10"/>
  <c r="Q898" i="10"/>
  <c r="P898" i="10"/>
  <c r="O898" i="10"/>
  <c r="S897" i="10"/>
  <c r="R897" i="10"/>
  <c r="Q897" i="10"/>
  <c r="P897" i="10"/>
  <c r="O897" i="10"/>
  <c r="S896" i="10"/>
  <c r="R896" i="10"/>
  <c r="Q896" i="10"/>
  <c r="P896" i="10"/>
  <c r="O896" i="10"/>
  <c r="S895" i="10"/>
  <c r="R895" i="10"/>
  <c r="Q895" i="10"/>
  <c r="P895" i="10"/>
  <c r="O895" i="10"/>
  <c r="S894" i="10"/>
  <c r="R894" i="10"/>
  <c r="Q894" i="10"/>
  <c r="P894" i="10"/>
  <c r="O894" i="10"/>
  <c r="S893" i="10"/>
  <c r="R893" i="10"/>
  <c r="Q893" i="10"/>
  <c r="P893" i="10"/>
  <c r="O893" i="10"/>
  <c r="S892" i="10"/>
  <c r="R892" i="10"/>
  <c r="Q892" i="10"/>
  <c r="P892" i="10"/>
  <c r="O892" i="10"/>
  <c r="S891" i="10"/>
  <c r="R891" i="10"/>
  <c r="Q891" i="10"/>
  <c r="P891" i="10"/>
  <c r="O891" i="10"/>
  <c r="S890" i="10"/>
  <c r="R890" i="10"/>
  <c r="Q890" i="10"/>
  <c r="P890" i="10"/>
  <c r="O890" i="10"/>
  <c r="S889" i="10"/>
  <c r="R889" i="10"/>
  <c r="Q889" i="10"/>
  <c r="P889" i="10"/>
  <c r="O889" i="10"/>
  <c r="S888" i="10"/>
  <c r="R888" i="10"/>
  <c r="Q888" i="10"/>
  <c r="P888" i="10"/>
  <c r="O888" i="10"/>
  <c r="S887" i="10"/>
  <c r="R887" i="10"/>
  <c r="Q887" i="10"/>
  <c r="P887" i="10"/>
  <c r="O887" i="10"/>
  <c r="S886" i="10"/>
  <c r="R886" i="10"/>
  <c r="Q886" i="10"/>
  <c r="P886" i="10"/>
  <c r="O886" i="10"/>
  <c r="S885" i="10"/>
  <c r="R885" i="10"/>
  <c r="Q885" i="10"/>
  <c r="P885" i="10"/>
  <c r="O885" i="10"/>
  <c r="S884" i="10"/>
  <c r="R884" i="10"/>
  <c r="Q884" i="10"/>
  <c r="P884" i="10"/>
  <c r="O884" i="10"/>
  <c r="R883" i="10"/>
  <c r="Q883" i="10"/>
  <c r="P883" i="10"/>
  <c r="O883" i="10"/>
  <c r="R882" i="10"/>
  <c r="Q882" i="10"/>
  <c r="P882" i="10"/>
  <c r="O882" i="10"/>
  <c r="R881" i="10"/>
  <c r="Q881" i="10"/>
  <c r="P881" i="10"/>
  <c r="O881" i="10"/>
  <c r="R880" i="10"/>
  <c r="Q880" i="10"/>
  <c r="P880" i="10"/>
  <c r="O880" i="10"/>
  <c r="R879" i="10"/>
  <c r="Q879" i="10"/>
  <c r="P879" i="10"/>
  <c r="O879" i="10"/>
  <c r="R878" i="10"/>
  <c r="Q878" i="10"/>
  <c r="P878" i="10"/>
  <c r="O878" i="10"/>
  <c r="R877" i="10"/>
  <c r="Q877" i="10"/>
  <c r="P877" i="10"/>
  <c r="O877" i="10"/>
  <c r="R876" i="10"/>
  <c r="Q876" i="10"/>
  <c r="P876" i="10"/>
  <c r="O876" i="10"/>
  <c r="R875" i="10"/>
  <c r="Q875" i="10"/>
  <c r="P875" i="10"/>
  <c r="O875" i="10"/>
  <c r="R874" i="10"/>
  <c r="Q874" i="10"/>
  <c r="P874" i="10"/>
  <c r="O874" i="10"/>
  <c r="R873" i="10"/>
  <c r="Q873" i="10"/>
  <c r="P873" i="10"/>
  <c r="O873" i="10"/>
  <c r="R872" i="10"/>
  <c r="Q872" i="10"/>
  <c r="P872" i="10"/>
  <c r="O872" i="10"/>
  <c r="R871" i="10"/>
  <c r="Q871" i="10"/>
  <c r="P871" i="10"/>
  <c r="O871" i="10"/>
  <c r="R870" i="10"/>
  <c r="Q870" i="10"/>
  <c r="P870" i="10"/>
  <c r="O870" i="10"/>
  <c r="R869" i="10"/>
  <c r="Q869" i="10"/>
  <c r="P869" i="10"/>
  <c r="O869" i="10"/>
  <c r="R868" i="10"/>
  <c r="Q868" i="10"/>
  <c r="P868" i="10"/>
  <c r="O868" i="10"/>
  <c r="R867" i="10"/>
  <c r="Q867" i="10"/>
  <c r="P867" i="10"/>
  <c r="O867" i="10"/>
  <c r="R866" i="10"/>
  <c r="Q866" i="10"/>
  <c r="P866" i="10"/>
  <c r="O866" i="10"/>
  <c r="R865" i="10"/>
  <c r="Q865" i="10"/>
  <c r="P865" i="10"/>
  <c r="O865" i="10"/>
  <c r="R864" i="10"/>
  <c r="Q864" i="10"/>
  <c r="P864" i="10"/>
  <c r="O864" i="10"/>
  <c r="R863" i="10"/>
  <c r="Q863" i="10"/>
  <c r="P863" i="10"/>
  <c r="O863" i="10"/>
  <c r="R862" i="10"/>
  <c r="Q862" i="10"/>
  <c r="P862" i="10"/>
  <c r="O862" i="10"/>
  <c r="R861" i="10"/>
  <c r="Q861" i="10"/>
  <c r="P861" i="10"/>
  <c r="O861" i="10"/>
  <c r="R860" i="10"/>
  <c r="Q860" i="10"/>
  <c r="P860" i="10"/>
  <c r="O860" i="10"/>
  <c r="R859" i="10"/>
  <c r="Q859" i="10"/>
  <c r="P859" i="10"/>
  <c r="O859" i="10"/>
  <c r="R858" i="10"/>
  <c r="Q858" i="10"/>
  <c r="P858" i="10"/>
  <c r="O858" i="10"/>
  <c r="R857" i="10"/>
  <c r="Q857" i="10"/>
  <c r="P857" i="10"/>
  <c r="O857" i="10"/>
  <c r="R856" i="10"/>
  <c r="Q856" i="10"/>
  <c r="P856" i="10"/>
  <c r="O856" i="10"/>
  <c r="R855" i="10"/>
  <c r="Q855" i="10"/>
  <c r="P855" i="10"/>
  <c r="O855" i="10"/>
  <c r="R854" i="10"/>
  <c r="Q854" i="10"/>
  <c r="P854" i="10"/>
  <c r="O854" i="10"/>
  <c r="R853" i="10"/>
  <c r="Q853" i="10"/>
  <c r="P853" i="10"/>
  <c r="O853" i="10"/>
  <c r="R852" i="10"/>
  <c r="Q852" i="10"/>
  <c r="P852" i="10"/>
  <c r="O852" i="10"/>
  <c r="R851" i="10"/>
  <c r="Q851" i="10"/>
  <c r="P851" i="10"/>
  <c r="O851" i="10"/>
  <c r="R850" i="10"/>
  <c r="Q850" i="10"/>
  <c r="P850" i="10"/>
  <c r="O850" i="10"/>
  <c r="R849" i="10"/>
  <c r="Q849" i="10"/>
  <c r="P849" i="10"/>
  <c r="O849" i="10"/>
  <c r="R848" i="10"/>
  <c r="Q848" i="10"/>
  <c r="P848" i="10"/>
  <c r="O848" i="10"/>
  <c r="R847" i="10"/>
  <c r="Q847" i="10"/>
  <c r="P847" i="10"/>
  <c r="O847" i="10"/>
  <c r="R846" i="10"/>
  <c r="Q846" i="10"/>
  <c r="P846" i="10"/>
  <c r="O846" i="10"/>
  <c r="R845" i="10"/>
  <c r="Q845" i="10"/>
  <c r="P845" i="10"/>
  <c r="O845" i="10"/>
  <c r="R844" i="10"/>
  <c r="Q844" i="10"/>
  <c r="P844" i="10"/>
  <c r="O844" i="10"/>
  <c r="R843" i="10"/>
  <c r="Q843" i="10"/>
  <c r="P843" i="10"/>
  <c r="O843" i="10"/>
  <c r="R842" i="10"/>
  <c r="Q842" i="10"/>
  <c r="P842" i="10"/>
  <c r="O842" i="10"/>
  <c r="R841" i="10"/>
  <c r="Q841" i="10"/>
  <c r="P841" i="10"/>
  <c r="O841" i="10"/>
  <c r="R840" i="10"/>
  <c r="Q840" i="10"/>
  <c r="P840" i="10"/>
  <c r="O840" i="10"/>
  <c r="R839" i="10"/>
  <c r="Q839" i="10"/>
  <c r="P839" i="10"/>
  <c r="O839" i="10"/>
  <c r="R838" i="10"/>
  <c r="Q838" i="10"/>
  <c r="P838" i="10"/>
  <c r="O838" i="10"/>
  <c r="R837" i="10"/>
  <c r="Q837" i="10"/>
  <c r="P837" i="10"/>
  <c r="O837" i="10"/>
  <c r="R836" i="10"/>
  <c r="Q836" i="10"/>
  <c r="P836" i="10"/>
  <c r="O836" i="10"/>
  <c r="R835" i="10"/>
  <c r="Q835" i="10"/>
  <c r="P835" i="10"/>
  <c r="O835" i="10"/>
  <c r="R834" i="10"/>
  <c r="Q834" i="10"/>
  <c r="P834" i="10"/>
  <c r="O834" i="10"/>
  <c r="R833" i="10"/>
  <c r="Q833" i="10"/>
  <c r="P833" i="10"/>
  <c r="O833" i="10"/>
  <c r="R832" i="10"/>
  <c r="Q832" i="10"/>
  <c r="P832" i="10"/>
  <c r="O832" i="10"/>
  <c r="R831" i="10"/>
  <c r="Q831" i="10"/>
  <c r="P831" i="10"/>
  <c r="O831" i="10"/>
  <c r="R830" i="10"/>
  <c r="Q830" i="10"/>
  <c r="P830" i="10"/>
  <c r="O830" i="10"/>
  <c r="R829" i="10"/>
  <c r="Q829" i="10"/>
  <c r="P829" i="10"/>
  <c r="O829" i="10"/>
  <c r="R828" i="10"/>
  <c r="Q828" i="10"/>
  <c r="P828" i="10"/>
  <c r="O828" i="10"/>
  <c r="R827" i="10"/>
  <c r="Q827" i="10"/>
  <c r="P827" i="10"/>
  <c r="O827" i="10"/>
  <c r="R826" i="10"/>
  <c r="Q826" i="10"/>
  <c r="P826" i="10"/>
  <c r="O826" i="10"/>
  <c r="R825" i="10"/>
  <c r="Q825" i="10"/>
  <c r="P825" i="10"/>
  <c r="O825" i="10"/>
  <c r="R824" i="10"/>
  <c r="Q824" i="10"/>
  <c r="P824" i="10"/>
  <c r="O824" i="10"/>
  <c r="R823" i="10"/>
  <c r="Q823" i="10"/>
  <c r="P823" i="10"/>
  <c r="O823" i="10"/>
  <c r="R822" i="10"/>
  <c r="Q822" i="10"/>
  <c r="P822" i="10"/>
  <c r="O822" i="10"/>
  <c r="R821" i="10"/>
  <c r="Q821" i="10"/>
  <c r="P821" i="10"/>
  <c r="O821" i="10"/>
  <c r="R820" i="10"/>
  <c r="Q820" i="10"/>
  <c r="P820" i="10"/>
  <c r="O820" i="10"/>
  <c r="R819" i="10"/>
  <c r="Q819" i="10"/>
  <c r="P819" i="10"/>
  <c r="O819" i="10"/>
  <c r="R818" i="10"/>
  <c r="Q818" i="10"/>
  <c r="P818" i="10"/>
  <c r="O818" i="10"/>
  <c r="R817" i="10"/>
  <c r="Q817" i="10"/>
  <c r="P817" i="10"/>
  <c r="O817" i="10"/>
  <c r="R816" i="10"/>
  <c r="Q816" i="10"/>
  <c r="P816" i="10"/>
  <c r="O816" i="10"/>
  <c r="R815" i="10"/>
  <c r="Q815" i="10"/>
  <c r="P815" i="10"/>
  <c r="O815" i="10"/>
  <c r="R814" i="10"/>
  <c r="Q814" i="10"/>
  <c r="P814" i="10"/>
  <c r="O814" i="10"/>
  <c r="R813" i="10"/>
  <c r="Q813" i="10"/>
  <c r="P813" i="10"/>
  <c r="O813" i="10"/>
  <c r="R812" i="10"/>
  <c r="Q812" i="10"/>
  <c r="P812" i="10"/>
  <c r="O812" i="10"/>
  <c r="R811" i="10"/>
  <c r="Q811" i="10"/>
  <c r="P811" i="10"/>
  <c r="O811" i="10"/>
  <c r="R810" i="10"/>
  <c r="Q810" i="10"/>
  <c r="P810" i="10"/>
  <c r="O810" i="10"/>
  <c r="R809" i="10"/>
  <c r="Q809" i="10"/>
  <c r="P809" i="10"/>
  <c r="O809" i="10"/>
  <c r="R808" i="10"/>
  <c r="Q808" i="10"/>
  <c r="P808" i="10"/>
  <c r="O808" i="10"/>
  <c r="R807" i="10"/>
  <c r="Q807" i="10"/>
  <c r="P807" i="10"/>
  <c r="O807" i="10"/>
  <c r="R806" i="10"/>
  <c r="Q806" i="10"/>
  <c r="P806" i="10"/>
  <c r="O806" i="10"/>
  <c r="R805" i="10"/>
  <c r="Q805" i="10"/>
  <c r="P805" i="10"/>
  <c r="O805" i="10"/>
  <c r="R804" i="10"/>
  <c r="Q804" i="10"/>
  <c r="P804" i="10"/>
  <c r="O804" i="10"/>
  <c r="R803" i="10"/>
  <c r="Q803" i="10"/>
  <c r="P803" i="10"/>
  <c r="O803" i="10"/>
  <c r="R802" i="10"/>
  <c r="Q802" i="10"/>
  <c r="P802" i="10"/>
  <c r="O802" i="10"/>
  <c r="R801" i="10"/>
  <c r="Q801" i="10"/>
  <c r="P801" i="10"/>
  <c r="O801" i="10"/>
  <c r="R800" i="10"/>
  <c r="Q800" i="10"/>
  <c r="P800" i="10"/>
  <c r="O800" i="10"/>
  <c r="R799" i="10"/>
  <c r="Q799" i="10"/>
  <c r="P799" i="10"/>
  <c r="O799" i="10"/>
  <c r="R798" i="10"/>
  <c r="Q798" i="10"/>
  <c r="P798" i="10"/>
  <c r="O798" i="10"/>
  <c r="R797" i="10"/>
  <c r="Q797" i="10"/>
  <c r="P797" i="10"/>
  <c r="O797" i="10"/>
  <c r="R796" i="10"/>
  <c r="Q796" i="10"/>
  <c r="P796" i="10"/>
  <c r="O796" i="10"/>
  <c r="R795" i="10"/>
  <c r="Q795" i="10"/>
  <c r="P795" i="10"/>
  <c r="O795" i="10"/>
  <c r="R794" i="10"/>
  <c r="Q794" i="10"/>
  <c r="P794" i="10"/>
  <c r="O794" i="10"/>
  <c r="R793" i="10"/>
  <c r="Q793" i="10"/>
  <c r="P793" i="10"/>
  <c r="O793" i="10"/>
  <c r="R792" i="10"/>
  <c r="Q792" i="10"/>
  <c r="P792" i="10"/>
  <c r="O792" i="10"/>
  <c r="R791" i="10"/>
  <c r="Q791" i="10"/>
  <c r="P791" i="10"/>
  <c r="O791" i="10"/>
  <c r="R790" i="10"/>
  <c r="Q790" i="10"/>
  <c r="P790" i="10"/>
  <c r="O790" i="10"/>
  <c r="R789" i="10"/>
  <c r="Q789" i="10"/>
  <c r="P789" i="10"/>
  <c r="O789" i="10"/>
  <c r="R788" i="10"/>
  <c r="Q788" i="10"/>
  <c r="P788" i="10"/>
  <c r="O788" i="10"/>
  <c r="R787" i="10"/>
  <c r="Q787" i="10"/>
  <c r="P787" i="10"/>
  <c r="O787" i="10"/>
  <c r="R786" i="10"/>
  <c r="Q786" i="10"/>
  <c r="P786" i="10"/>
  <c r="O786" i="10"/>
  <c r="R785" i="10"/>
  <c r="Q785" i="10"/>
  <c r="P785" i="10"/>
  <c r="O785" i="10"/>
  <c r="R784" i="10"/>
  <c r="Q784" i="10"/>
  <c r="P784" i="10"/>
  <c r="O784" i="10"/>
  <c r="R783" i="10"/>
  <c r="Q783" i="10"/>
  <c r="P783" i="10"/>
  <c r="O783" i="10"/>
  <c r="R782" i="10"/>
  <c r="Q782" i="10"/>
  <c r="P782" i="10"/>
  <c r="O782" i="10"/>
  <c r="R781" i="10"/>
  <c r="Q781" i="10"/>
  <c r="P781" i="10"/>
  <c r="O781" i="10"/>
  <c r="R780" i="10"/>
  <c r="Q780" i="10"/>
  <c r="P780" i="10"/>
  <c r="O780" i="10"/>
  <c r="R779" i="10"/>
  <c r="Q779" i="10"/>
  <c r="P779" i="10"/>
  <c r="O779" i="10"/>
  <c r="R778" i="10"/>
  <c r="Q778" i="10"/>
  <c r="P778" i="10"/>
  <c r="O778" i="10"/>
  <c r="R777" i="10"/>
  <c r="Q777" i="10"/>
  <c r="P777" i="10"/>
  <c r="O777" i="10"/>
  <c r="R776" i="10"/>
  <c r="Q776" i="10"/>
  <c r="P776" i="10"/>
  <c r="O776" i="10"/>
  <c r="R775" i="10"/>
  <c r="Q775" i="10"/>
  <c r="P775" i="10"/>
  <c r="O775" i="10"/>
  <c r="R774" i="10"/>
  <c r="Q774" i="10"/>
  <c r="P774" i="10"/>
  <c r="O774" i="10"/>
  <c r="R773" i="10"/>
  <c r="Q773" i="10"/>
  <c r="P773" i="10"/>
  <c r="O773" i="10"/>
  <c r="R772" i="10"/>
  <c r="Q772" i="10"/>
  <c r="P772" i="10"/>
  <c r="O772" i="10"/>
  <c r="R771" i="10"/>
  <c r="Q771" i="10"/>
  <c r="P771" i="10"/>
  <c r="O771" i="10"/>
  <c r="R770" i="10"/>
  <c r="Q770" i="10"/>
  <c r="P770" i="10"/>
  <c r="O770" i="10"/>
  <c r="R769" i="10"/>
  <c r="Q769" i="10"/>
  <c r="P769" i="10"/>
  <c r="O769" i="10"/>
  <c r="R768" i="10"/>
  <c r="Q768" i="10"/>
  <c r="P768" i="10"/>
  <c r="O768" i="10"/>
  <c r="R767" i="10"/>
  <c r="Q767" i="10"/>
  <c r="P767" i="10"/>
  <c r="O767" i="10"/>
  <c r="R766" i="10"/>
  <c r="Q766" i="10"/>
  <c r="P766" i="10"/>
  <c r="O766" i="10"/>
  <c r="R765" i="10"/>
  <c r="Q765" i="10"/>
  <c r="P765" i="10"/>
  <c r="O765" i="10"/>
  <c r="R764" i="10"/>
  <c r="Q764" i="10"/>
  <c r="P764" i="10"/>
  <c r="O764" i="10"/>
  <c r="R763" i="10"/>
  <c r="Q763" i="10"/>
  <c r="P763" i="10"/>
  <c r="O763" i="10"/>
  <c r="R762" i="10"/>
  <c r="Q762" i="10"/>
  <c r="P762" i="10"/>
  <c r="O762" i="10"/>
  <c r="R761" i="10"/>
  <c r="Q761" i="10"/>
  <c r="P761" i="10"/>
  <c r="O761" i="10"/>
  <c r="R760" i="10"/>
  <c r="Q760" i="10"/>
  <c r="P760" i="10"/>
  <c r="O760" i="10"/>
  <c r="R759" i="10"/>
  <c r="Q759" i="10"/>
  <c r="P759" i="10"/>
  <c r="O759" i="10"/>
  <c r="R758" i="10"/>
  <c r="Q758" i="10"/>
  <c r="P758" i="10"/>
  <c r="O758" i="10"/>
  <c r="R757" i="10"/>
  <c r="Q757" i="10"/>
  <c r="P757" i="10"/>
  <c r="O757" i="10"/>
  <c r="R756" i="10"/>
  <c r="Q756" i="10"/>
  <c r="P756" i="10"/>
  <c r="O756" i="10"/>
  <c r="R755" i="10"/>
  <c r="Q755" i="10"/>
  <c r="P755" i="10"/>
  <c r="O755" i="10"/>
  <c r="R754" i="10"/>
  <c r="Q754" i="10"/>
  <c r="P754" i="10"/>
  <c r="O754" i="10"/>
  <c r="R753" i="10"/>
  <c r="Q753" i="10"/>
  <c r="P753" i="10"/>
  <c r="O753" i="10"/>
  <c r="R752" i="10"/>
  <c r="Q752" i="10"/>
  <c r="P752" i="10"/>
  <c r="O752" i="10"/>
  <c r="R751" i="10"/>
  <c r="Q751" i="10"/>
  <c r="P751" i="10"/>
  <c r="O751" i="10"/>
  <c r="R750" i="10"/>
  <c r="Q750" i="10"/>
  <c r="P750" i="10"/>
  <c r="O750" i="10"/>
  <c r="R749" i="10"/>
  <c r="Q749" i="10"/>
  <c r="P749" i="10"/>
  <c r="O749" i="10"/>
  <c r="R748" i="10"/>
  <c r="Q748" i="10"/>
  <c r="P748" i="10"/>
  <c r="O748" i="10"/>
  <c r="R747" i="10"/>
  <c r="Q747" i="10"/>
  <c r="P747" i="10"/>
  <c r="O747" i="10"/>
  <c r="R746" i="10"/>
  <c r="Q746" i="10"/>
  <c r="P746" i="10"/>
  <c r="O746" i="10"/>
  <c r="R745" i="10"/>
  <c r="Q745" i="10"/>
  <c r="P745" i="10"/>
  <c r="O745" i="10"/>
  <c r="R744" i="10"/>
  <c r="Q744" i="10"/>
  <c r="P744" i="10"/>
  <c r="O744" i="10"/>
  <c r="R743" i="10"/>
  <c r="Q743" i="10"/>
  <c r="P743" i="10"/>
  <c r="O743" i="10"/>
  <c r="R742" i="10"/>
  <c r="Q742" i="10"/>
  <c r="P742" i="10"/>
  <c r="O742" i="10"/>
  <c r="R741" i="10"/>
  <c r="Q741" i="10"/>
  <c r="P741" i="10"/>
  <c r="O741" i="10"/>
  <c r="R740" i="10"/>
  <c r="Q740" i="10"/>
  <c r="P740" i="10"/>
  <c r="O740" i="10"/>
  <c r="R739" i="10"/>
  <c r="Q739" i="10"/>
  <c r="P739" i="10"/>
  <c r="O739" i="10"/>
  <c r="R738" i="10"/>
  <c r="Q738" i="10"/>
  <c r="P738" i="10"/>
  <c r="O738" i="10"/>
  <c r="R737" i="10"/>
  <c r="Q737" i="10"/>
  <c r="P737" i="10"/>
  <c r="O737" i="10"/>
  <c r="R736" i="10"/>
  <c r="Q736" i="10"/>
  <c r="P736" i="10"/>
  <c r="O736" i="10"/>
  <c r="R735" i="10"/>
  <c r="Q735" i="10"/>
  <c r="P735" i="10"/>
  <c r="O735" i="10"/>
  <c r="R734" i="10"/>
  <c r="Q734" i="10"/>
  <c r="P734" i="10"/>
  <c r="O734" i="10"/>
  <c r="R733" i="10"/>
  <c r="Q733" i="10"/>
  <c r="P733" i="10"/>
  <c r="O733" i="10"/>
  <c r="R732" i="10"/>
  <c r="Q732" i="10"/>
  <c r="P732" i="10"/>
  <c r="O732" i="10"/>
  <c r="R731" i="10"/>
  <c r="Q731" i="10"/>
  <c r="P731" i="10"/>
  <c r="O731" i="10"/>
  <c r="R730" i="10"/>
  <c r="Q730" i="10"/>
  <c r="P730" i="10"/>
  <c r="O730" i="10"/>
  <c r="R729" i="10"/>
  <c r="Q729" i="10"/>
  <c r="P729" i="10"/>
  <c r="O729" i="10"/>
  <c r="R728" i="10"/>
  <c r="Q728" i="10"/>
  <c r="P728" i="10"/>
  <c r="O728" i="10"/>
  <c r="R727" i="10"/>
  <c r="Q727" i="10"/>
  <c r="P727" i="10"/>
  <c r="O727" i="10"/>
  <c r="R726" i="10"/>
  <c r="Q726" i="10"/>
  <c r="P726" i="10"/>
  <c r="O726" i="10"/>
  <c r="R725" i="10"/>
  <c r="Q725" i="10"/>
  <c r="P725" i="10"/>
  <c r="O725" i="10"/>
  <c r="R724" i="10"/>
  <c r="Q724" i="10"/>
  <c r="P724" i="10"/>
  <c r="O724" i="10"/>
  <c r="R723" i="10"/>
  <c r="Q723" i="10"/>
  <c r="P723" i="10"/>
  <c r="O723" i="10"/>
  <c r="R722" i="10"/>
  <c r="Q722" i="10"/>
  <c r="P722" i="10"/>
  <c r="O722" i="10"/>
  <c r="R721" i="10"/>
  <c r="Q721" i="10"/>
  <c r="P721" i="10"/>
  <c r="O721" i="10"/>
  <c r="R720" i="10"/>
  <c r="Q720" i="10"/>
  <c r="P720" i="10"/>
  <c r="O720" i="10"/>
  <c r="R719" i="10"/>
  <c r="Q719" i="10"/>
  <c r="P719" i="10"/>
  <c r="O719" i="10"/>
  <c r="R718" i="10"/>
  <c r="Q718" i="10"/>
  <c r="P718" i="10"/>
  <c r="O718" i="10"/>
  <c r="R717" i="10"/>
  <c r="Q717" i="10"/>
  <c r="P717" i="10"/>
  <c r="O717" i="10"/>
  <c r="R716" i="10"/>
  <c r="Q716" i="10"/>
  <c r="P716" i="10"/>
  <c r="O716" i="10"/>
  <c r="R715" i="10"/>
  <c r="Q715" i="10"/>
  <c r="P715" i="10"/>
  <c r="O715" i="10"/>
  <c r="R714" i="10"/>
  <c r="Q714" i="10"/>
  <c r="P714" i="10"/>
  <c r="O714" i="10"/>
  <c r="R713" i="10"/>
  <c r="Q713" i="10"/>
  <c r="P713" i="10"/>
  <c r="O713" i="10"/>
  <c r="R712" i="10"/>
  <c r="Q712" i="10"/>
  <c r="P712" i="10"/>
  <c r="O712" i="10"/>
  <c r="R711" i="10"/>
  <c r="Q711" i="10"/>
  <c r="P711" i="10"/>
  <c r="O711" i="10"/>
  <c r="R710" i="10"/>
  <c r="Q710" i="10"/>
  <c r="P710" i="10"/>
  <c r="O710" i="10"/>
  <c r="R709" i="10"/>
  <c r="Q709" i="10"/>
  <c r="P709" i="10"/>
  <c r="O709" i="10"/>
  <c r="R708" i="10"/>
  <c r="Q708" i="10"/>
  <c r="P708" i="10"/>
  <c r="O708" i="10"/>
  <c r="R707" i="10"/>
  <c r="Q707" i="10"/>
  <c r="P707" i="10"/>
  <c r="O707" i="10"/>
  <c r="R706" i="10"/>
  <c r="Q706" i="10"/>
  <c r="P706" i="10"/>
  <c r="O706" i="10"/>
  <c r="R705" i="10"/>
  <c r="Q705" i="10"/>
  <c r="P705" i="10"/>
  <c r="O705" i="10"/>
  <c r="R704" i="10"/>
  <c r="Q704" i="10"/>
  <c r="P704" i="10"/>
  <c r="O704" i="10"/>
  <c r="R703" i="10"/>
  <c r="Q703" i="10"/>
  <c r="P703" i="10"/>
  <c r="O703" i="10"/>
  <c r="R702" i="10"/>
  <c r="Q702" i="10"/>
  <c r="P702" i="10"/>
  <c r="O702" i="10"/>
  <c r="R701" i="10"/>
  <c r="Q701" i="10"/>
  <c r="P701" i="10"/>
  <c r="O701" i="10"/>
  <c r="R700" i="10"/>
  <c r="Q700" i="10"/>
  <c r="P700" i="10"/>
  <c r="O700" i="10"/>
  <c r="R699" i="10"/>
  <c r="Q699" i="10"/>
  <c r="P699" i="10"/>
  <c r="O699" i="10"/>
  <c r="R698" i="10"/>
  <c r="Q698" i="10"/>
  <c r="P698" i="10"/>
  <c r="O698" i="10"/>
  <c r="R697" i="10"/>
  <c r="Q697" i="10"/>
  <c r="P697" i="10"/>
  <c r="O697" i="10"/>
  <c r="R696" i="10"/>
  <c r="Q696" i="10"/>
  <c r="P696" i="10"/>
  <c r="O696" i="10"/>
  <c r="R695" i="10"/>
  <c r="Q695" i="10"/>
  <c r="P695" i="10"/>
  <c r="O695" i="10"/>
  <c r="R694" i="10"/>
  <c r="Q694" i="10"/>
  <c r="P694" i="10"/>
  <c r="O694" i="10"/>
  <c r="R693" i="10"/>
  <c r="Q693" i="10"/>
  <c r="P693" i="10"/>
  <c r="O693" i="10"/>
  <c r="R692" i="10"/>
  <c r="Q692" i="10"/>
  <c r="P692" i="10"/>
  <c r="O692" i="10"/>
  <c r="R691" i="10"/>
  <c r="Q691" i="10"/>
  <c r="P691" i="10"/>
  <c r="O691" i="10"/>
  <c r="R690" i="10"/>
  <c r="Q690" i="10"/>
  <c r="P690" i="10"/>
  <c r="O690" i="10"/>
  <c r="R689" i="10"/>
  <c r="Q689" i="10"/>
  <c r="P689" i="10"/>
  <c r="O689" i="10"/>
  <c r="R688" i="10"/>
  <c r="Q688" i="10"/>
  <c r="P688" i="10"/>
  <c r="O688" i="10"/>
  <c r="R687" i="10"/>
  <c r="Q687" i="10"/>
  <c r="P687" i="10"/>
  <c r="O687" i="10"/>
  <c r="R686" i="10"/>
  <c r="Q686" i="10"/>
  <c r="P686" i="10"/>
  <c r="O686" i="10"/>
  <c r="R685" i="10"/>
  <c r="Q685" i="10"/>
  <c r="P685" i="10"/>
  <c r="O685" i="10"/>
  <c r="R684" i="10"/>
  <c r="Q684" i="10"/>
  <c r="P684" i="10"/>
  <c r="O684" i="10"/>
  <c r="R683" i="10"/>
  <c r="Q683" i="10"/>
  <c r="P683" i="10"/>
  <c r="O683" i="10"/>
  <c r="R682" i="10"/>
  <c r="Q682" i="10"/>
  <c r="P682" i="10"/>
  <c r="O682" i="10"/>
  <c r="R681" i="10"/>
  <c r="Q681" i="10"/>
  <c r="P681" i="10"/>
  <c r="O681" i="10"/>
  <c r="R680" i="10"/>
  <c r="Q680" i="10"/>
  <c r="P680" i="10"/>
  <c r="O680" i="10"/>
  <c r="R679" i="10"/>
  <c r="Q679" i="10"/>
  <c r="P679" i="10"/>
  <c r="O679" i="10"/>
  <c r="R678" i="10"/>
  <c r="Q678" i="10"/>
  <c r="P678" i="10"/>
  <c r="O678" i="10"/>
  <c r="R677" i="10"/>
  <c r="Q677" i="10"/>
  <c r="P677" i="10"/>
  <c r="O677" i="10"/>
  <c r="R676" i="10"/>
  <c r="Q676" i="10"/>
  <c r="P676" i="10"/>
  <c r="O676" i="10"/>
  <c r="R675" i="10"/>
  <c r="Q675" i="10"/>
  <c r="P675" i="10"/>
  <c r="O675" i="10"/>
  <c r="R674" i="10"/>
  <c r="Q674" i="10"/>
  <c r="P674" i="10"/>
  <c r="O674" i="10"/>
  <c r="R673" i="10"/>
  <c r="Q673" i="10"/>
  <c r="P673" i="10"/>
  <c r="O673" i="10"/>
  <c r="R672" i="10"/>
  <c r="Q672" i="10"/>
  <c r="P672" i="10"/>
  <c r="O672" i="10"/>
  <c r="R671" i="10"/>
  <c r="Q671" i="10"/>
  <c r="P671" i="10"/>
  <c r="O671" i="10"/>
  <c r="R670" i="10"/>
  <c r="Q670" i="10"/>
  <c r="P670" i="10"/>
  <c r="O670" i="10"/>
  <c r="R669" i="10"/>
  <c r="Q669" i="10"/>
  <c r="P669" i="10"/>
  <c r="O669" i="10"/>
  <c r="R668" i="10"/>
  <c r="Q668" i="10"/>
  <c r="P668" i="10"/>
  <c r="O668" i="10"/>
  <c r="R667" i="10"/>
  <c r="Q667" i="10"/>
  <c r="P667" i="10"/>
  <c r="O667" i="10"/>
  <c r="R666" i="10"/>
  <c r="Q666" i="10"/>
  <c r="P666" i="10"/>
  <c r="O666" i="10"/>
  <c r="R665" i="10"/>
  <c r="Q665" i="10"/>
  <c r="P665" i="10"/>
  <c r="O665" i="10"/>
  <c r="R664" i="10"/>
  <c r="Q664" i="10"/>
  <c r="P664" i="10"/>
  <c r="O664" i="10"/>
  <c r="R663" i="10"/>
  <c r="Q663" i="10"/>
  <c r="P663" i="10"/>
  <c r="O663" i="10"/>
  <c r="R662" i="10"/>
  <c r="Q662" i="10"/>
  <c r="P662" i="10"/>
  <c r="O662" i="10"/>
  <c r="R661" i="10"/>
  <c r="Q661" i="10"/>
  <c r="P661" i="10"/>
  <c r="O661" i="10"/>
  <c r="R660" i="10"/>
  <c r="Q660" i="10"/>
  <c r="P660" i="10"/>
  <c r="O660" i="10"/>
  <c r="R659" i="10"/>
  <c r="Q659" i="10"/>
  <c r="P659" i="10"/>
  <c r="O659" i="10"/>
  <c r="R658" i="10"/>
  <c r="Q658" i="10"/>
  <c r="P658" i="10"/>
  <c r="O658" i="10"/>
  <c r="R657" i="10"/>
  <c r="Q657" i="10"/>
  <c r="P657" i="10"/>
  <c r="O657" i="10"/>
  <c r="R656" i="10"/>
  <c r="Q656" i="10"/>
  <c r="P656" i="10"/>
  <c r="O656" i="10"/>
  <c r="R655" i="10"/>
  <c r="Q655" i="10"/>
  <c r="P655" i="10"/>
  <c r="O655" i="10"/>
  <c r="R654" i="10"/>
  <c r="Q654" i="10"/>
  <c r="P654" i="10"/>
  <c r="O654" i="10"/>
  <c r="R653" i="10"/>
  <c r="Q653" i="10"/>
  <c r="P653" i="10"/>
  <c r="O653" i="10"/>
  <c r="R652" i="10"/>
  <c r="Q652" i="10"/>
  <c r="P652" i="10"/>
  <c r="O652" i="10"/>
  <c r="R651" i="10"/>
  <c r="Q651" i="10"/>
  <c r="P651" i="10"/>
  <c r="O651" i="10"/>
  <c r="R650" i="10"/>
  <c r="Q650" i="10"/>
  <c r="P650" i="10"/>
  <c r="O650" i="10"/>
  <c r="R649" i="10"/>
  <c r="Q649" i="10"/>
  <c r="P649" i="10"/>
  <c r="O649" i="10"/>
  <c r="R648" i="10"/>
  <c r="Q648" i="10"/>
  <c r="P648" i="10"/>
  <c r="O648" i="10"/>
  <c r="R647" i="10"/>
  <c r="Q647" i="10"/>
  <c r="P647" i="10"/>
  <c r="O647" i="10"/>
  <c r="R646" i="10"/>
  <c r="Q646" i="10"/>
  <c r="P646" i="10"/>
  <c r="O646" i="10"/>
  <c r="R645" i="10"/>
  <c r="Q645" i="10"/>
  <c r="P645" i="10"/>
  <c r="O645" i="10"/>
  <c r="R644" i="10"/>
  <c r="Q644" i="10"/>
  <c r="P644" i="10"/>
  <c r="O644" i="10"/>
  <c r="R643" i="10"/>
  <c r="Q643" i="10"/>
  <c r="P643" i="10"/>
  <c r="O643" i="10"/>
  <c r="R642" i="10"/>
  <c r="Q642" i="10"/>
  <c r="P642" i="10"/>
  <c r="O642" i="10"/>
  <c r="R641" i="10"/>
  <c r="Q641" i="10"/>
  <c r="P641" i="10"/>
  <c r="O641" i="10"/>
  <c r="R640" i="10"/>
  <c r="Q640" i="10"/>
  <c r="P640" i="10"/>
  <c r="O640" i="10"/>
  <c r="R639" i="10"/>
  <c r="Q639" i="10"/>
  <c r="P639" i="10"/>
  <c r="O639" i="10"/>
  <c r="R638" i="10"/>
  <c r="Q638" i="10"/>
  <c r="P638" i="10"/>
  <c r="O638" i="10"/>
  <c r="R637" i="10"/>
  <c r="Q637" i="10"/>
  <c r="P637" i="10"/>
  <c r="O637" i="10"/>
  <c r="R636" i="10"/>
  <c r="Q636" i="10"/>
  <c r="P636" i="10"/>
  <c r="O636" i="10"/>
  <c r="R635" i="10"/>
  <c r="Q635" i="10"/>
  <c r="P635" i="10"/>
  <c r="O635" i="10"/>
  <c r="R634" i="10"/>
  <c r="Q634" i="10"/>
  <c r="P634" i="10"/>
  <c r="O634" i="10"/>
  <c r="R633" i="10"/>
  <c r="Q633" i="10"/>
  <c r="P633" i="10"/>
  <c r="O633" i="10"/>
  <c r="R632" i="10"/>
  <c r="Q632" i="10"/>
  <c r="P632" i="10"/>
  <c r="O632" i="10"/>
  <c r="R631" i="10"/>
  <c r="Q631" i="10"/>
  <c r="P631" i="10"/>
  <c r="O631" i="10"/>
  <c r="R630" i="10"/>
  <c r="Q630" i="10"/>
  <c r="P630" i="10"/>
  <c r="O630" i="10"/>
  <c r="R629" i="10"/>
  <c r="Q629" i="10"/>
  <c r="P629" i="10"/>
  <c r="O629" i="10"/>
  <c r="R628" i="10"/>
  <c r="Q628" i="10"/>
  <c r="P628" i="10"/>
  <c r="O628" i="10"/>
  <c r="R627" i="10"/>
  <c r="Q627" i="10"/>
  <c r="P627" i="10"/>
  <c r="O627" i="10"/>
  <c r="R626" i="10"/>
  <c r="Q626" i="10"/>
  <c r="P626" i="10"/>
  <c r="O626" i="10"/>
  <c r="R625" i="10"/>
  <c r="Q625" i="10"/>
  <c r="P625" i="10"/>
  <c r="O625" i="10"/>
  <c r="R624" i="10"/>
  <c r="Q624" i="10"/>
  <c r="P624" i="10"/>
  <c r="O624" i="10"/>
  <c r="R623" i="10"/>
  <c r="Q623" i="10"/>
  <c r="P623" i="10"/>
  <c r="O623" i="10"/>
  <c r="R622" i="10"/>
  <c r="Q622" i="10"/>
  <c r="P622" i="10"/>
  <c r="O622" i="10"/>
  <c r="R621" i="10"/>
  <c r="Q621" i="10"/>
  <c r="P621" i="10"/>
  <c r="O621" i="10"/>
  <c r="R620" i="10"/>
  <c r="Q620" i="10"/>
  <c r="P620" i="10"/>
  <c r="O620" i="10"/>
  <c r="R619" i="10"/>
  <c r="Q619" i="10"/>
  <c r="P619" i="10"/>
  <c r="O619" i="10"/>
  <c r="R618" i="10"/>
  <c r="Q618" i="10"/>
  <c r="P618" i="10"/>
  <c r="O618" i="10"/>
  <c r="R617" i="10"/>
  <c r="Q617" i="10"/>
  <c r="P617" i="10"/>
  <c r="O617" i="10"/>
  <c r="R616" i="10"/>
  <c r="Q616" i="10"/>
  <c r="P616" i="10"/>
  <c r="O616" i="10"/>
  <c r="R615" i="10"/>
  <c r="Q615" i="10"/>
  <c r="P615" i="10"/>
  <c r="O615" i="10"/>
  <c r="R614" i="10"/>
  <c r="Q614" i="10"/>
  <c r="P614" i="10"/>
  <c r="O614" i="10"/>
  <c r="R613" i="10"/>
  <c r="Q613" i="10"/>
  <c r="P613" i="10"/>
  <c r="O613" i="10"/>
  <c r="R612" i="10"/>
  <c r="Q612" i="10"/>
  <c r="P612" i="10"/>
  <c r="O612" i="10"/>
  <c r="R611" i="10"/>
  <c r="Q611" i="10"/>
  <c r="P611" i="10"/>
  <c r="O611" i="10"/>
  <c r="R610" i="10"/>
  <c r="Q610" i="10"/>
  <c r="P610" i="10"/>
  <c r="O610" i="10"/>
  <c r="R609" i="10"/>
  <c r="Q609" i="10"/>
  <c r="P609" i="10"/>
  <c r="O609" i="10"/>
  <c r="R608" i="10"/>
  <c r="Q608" i="10"/>
  <c r="P608" i="10"/>
  <c r="O608" i="10"/>
  <c r="R607" i="10"/>
  <c r="Q607" i="10"/>
  <c r="P607" i="10"/>
  <c r="O607" i="10"/>
  <c r="R606" i="10"/>
  <c r="Q606" i="10"/>
  <c r="P606" i="10"/>
  <c r="O606" i="10"/>
  <c r="R605" i="10"/>
  <c r="Q605" i="10"/>
  <c r="P605" i="10"/>
  <c r="O605" i="10"/>
  <c r="R604" i="10"/>
  <c r="Q604" i="10"/>
  <c r="P604" i="10"/>
  <c r="O604" i="10"/>
  <c r="R603" i="10"/>
  <c r="Q603" i="10"/>
  <c r="P603" i="10"/>
  <c r="O603" i="10"/>
  <c r="R602" i="10"/>
  <c r="Q602" i="10"/>
  <c r="P602" i="10"/>
  <c r="O602" i="10"/>
  <c r="R601" i="10"/>
  <c r="Q601" i="10"/>
  <c r="P601" i="10"/>
  <c r="O601" i="10"/>
  <c r="R600" i="10"/>
  <c r="Q600" i="10"/>
  <c r="P600" i="10"/>
  <c r="O600" i="10"/>
  <c r="R599" i="10"/>
  <c r="Q599" i="10"/>
  <c r="P599" i="10"/>
  <c r="O599" i="10"/>
  <c r="R598" i="10"/>
  <c r="Q598" i="10"/>
  <c r="P598" i="10"/>
  <c r="O598" i="10"/>
  <c r="R597" i="10"/>
  <c r="Q597" i="10"/>
  <c r="P597" i="10"/>
  <c r="O597" i="10"/>
  <c r="R596" i="10"/>
  <c r="Q596" i="10"/>
  <c r="P596" i="10"/>
  <c r="O596" i="10"/>
  <c r="R595" i="10"/>
  <c r="Q595" i="10"/>
  <c r="P595" i="10"/>
  <c r="O595" i="10"/>
  <c r="R594" i="10"/>
  <c r="Q594" i="10"/>
  <c r="P594" i="10"/>
  <c r="O594" i="10"/>
  <c r="R593" i="10"/>
  <c r="Q593" i="10"/>
  <c r="P593" i="10"/>
  <c r="O593" i="10"/>
  <c r="R592" i="10"/>
  <c r="Q592" i="10"/>
  <c r="P592" i="10"/>
  <c r="O592" i="10"/>
  <c r="R591" i="10"/>
  <c r="Q591" i="10"/>
  <c r="P591" i="10"/>
  <c r="O591" i="10"/>
  <c r="R590" i="10"/>
  <c r="Q590" i="10"/>
  <c r="P590" i="10"/>
  <c r="O590" i="10"/>
  <c r="R589" i="10"/>
  <c r="Q589" i="10"/>
  <c r="P589" i="10"/>
  <c r="O589" i="10"/>
  <c r="R588" i="10"/>
  <c r="Q588" i="10"/>
  <c r="P588" i="10"/>
  <c r="O588" i="10"/>
  <c r="R587" i="10"/>
  <c r="Q587" i="10"/>
  <c r="P587" i="10"/>
  <c r="O587" i="10"/>
  <c r="R586" i="10"/>
  <c r="Q586" i="10"/>
  <c r="P586" i="10"/>
  <c r="O586" i="10"/>
  <c r="R585" i="10"/>
  <c r="Q585" i="10"/>
  <c r="P585" i="10"/>
  <c r="O585" i="10"/>
  <c r="R584" i="10"/>
  <c r="Q584" i="10"/>
  <c r="P584" i="10"/>
  <c r="O584" i="10"/>
  <c r="R583" i="10"/>
  <c r="Q583" i="10"/>
  <c r="P583" i="10"/>
  <c r="O583" i="10"/>
  <c r="R582" i="10"/>
  <c r="Q582" i="10"/>
  <c r="P582" i="10"/>
  <c r="O582" i="10"/>
  <c r="R581" i="10"/>
  <c r="Q581" i="10"/>
  <c r="P581" i="10"/>
  <c r="O581" i="10"/>
  <c r="R580" i="10"/>
  <c r="Q580" i="10"/>
  <c r="P580" i="10"/>
  <c r="O580" i="10"/>
  <c r="R579" i="10"/>
  <c r="Q579" i="10"/>
  <c r="P579" i="10"/>
  <c r="O579" i="10"/>
  <c r="R578" i="10"/>
  <c r="Q578" i="10"/>
  <c r="P578" i="10"/>
  <c r="O578" i="10"/>
  <c r="R577" i="10"/>
  <c r="Q577" i="10"/>
  <c r="P577" i="10"/>
  <c r="O577" i="10"/>
  <c r="R576" i="10"/>
  <c r="Q576" i="10"/>
  <c r="P576" i="10"/>
  <c r="O576" i="10"/>
  <c r="R575" i="10"/>
  <c r="Q575" i="10"/>
  <c r="P575" i="10"/>
  <c r="O575" i="10"/>
  <c r="R574" i="10"/>
  <c r="Q574" i="10"/>
  <c r="P574" i="10"/>
  <c r="O574" i="10"/>
  <c r="R573" i="10"/>
  <c r="Q573" i="10"/>
  <c r="P573" i="10"/>
  <c r="O573" i="10"/>
  <c r="R572" i="10"/>
  <c r="Q572" i="10"/>
  <c r="P572" i="10"/>
  <c r="O572" i="10"/>
  <c r="R571" i="10"/>
  <c r="Q571" i="10"/>
  <c r="P571" i="10"/>
  <c r="O571" i="10"/>
  <c r="R570" i="10"/>
  <c r="Q570" i="10"/>
  <c r="P570" i="10"/>
  <c r="O570" i="10"/>
  <c r="R569" i="10"/>
  <c r="Q569" i="10"/>
  <c r="P569" i="10"/>
  <c r="O569" i="10"/>
  <c r="R568" i="10"/>
  <c r="Q568" i="10"/>
  <c r="P568" i="10"/>
  <c r="O568" i="10"/>
  <c r="R567" i="10"/>
  <c r="Q567" i="10"/>
  <c r="P567" i="10"/>
  <c r="O567" i="10"/>
  <c r="R566" i="10"/>
  <c r="Q566" i="10"/>
  <c r="P566" i="10"/>
  <c r="O566" i="10"/>
  <c r="R565" i="10"/>
  <c r="Q565" i="10"/>
  <c r="P565" i="10"/>
  <c r="O565" i="10"/>
  <c r="R564" i="10"/>
  <c r="Q564" i="10"/>
  <c r="P564" i="10"/>
  <c r="O564" i="10"/>
  <c r="R563" i="10"/>
  <c r="Q563" i="10"/>
  <c r="P563" i="10"/>
  <c r="O563" i="10"/>
  <c r="R562" i="10"/>
  <c r="Q562" i="10"/>
  <c r="P562" i="10"/>
  <c r="O562" i="10"/>
  <c r="R561" i="10"/>
  <c r="Q561" i="10"/>
  <c r="P561" i="10"/>
  <c r="O561" i="10"/>
  <c r="R560" i="10"/>
  <c r="Q560" i="10"/>
  <c r="P560" i="10"/>
  <c r="O560" i="10"/>
  <c r="R559" i="10"/>
  <c r="Q559" i="10"/>
  <c r="P559" i="10"/>
  <c r="O559" i="10"/>
  <c r="R558" i="10"/>
  <c r="Q558" i="10"/>
  <c r="P558" i="10"/>
  <c r="O558" i="10"/>
  <c r="R557" i="10"/>
  <c r="Q557" i="10"/>
  <c r="P557" i="10"/>
  <c r="O557" i="10"/>
  <c r="R556" i="10"/>
  <c r="Q556" i="10"/>
  <c r="P556" i="10"/>
  <c r="O556" i="10"/>
  <c r="R555" i="10"/>
  <c r="Q555" i="10"/>
  <c r="P555" i="10"/>
  <c r="O555" i="10"/>
  <c r="R554" i="10"/>
  <c r="Q554" i="10"/>
  <c r="P554" i="10"/>
  <c r="O554" i="10"/>
  <c r="R553" i="10"/>
  <c r="Q553" i="10"/>
  <c r="P553" i="10"/>
  <c r="O553" i="10"/>
  <c r="R552" i="10"/>
  <c r="Q552" i="10"/>
  <c r="P552" i="10"/>
  <c r="O552" i="10"/>
  <c r="R551" i="10"/>
  <c r="Q551" i="10"/>
  <c r="P551" i="10"/>
  <c r="O551" i="10"/>
  <c r="R550" i="10"/>
  <c r="Q550" i="10"/>
  <c r="P550" i="10"/>
  <c r="O550" i="10"/>
  <c r="R549" i="10"/>
  <c r="Q549" i="10"/>
  <c r="P549" i="10"/>
  <c r="O549" i="10"/>
  <c r="R548" i="10"/>
  <c r="Q548" i="10"/>
  <c r="P548" i="10"/>
  <c r="O548" i="10"/>
  <c r="R547" i="10"/>
  <c r="Q547" i="10"/>
  <c r="P547" i="10"/>
  <c r="O547" i="10"/>
  <c r="R546" i="10"/>
  <c r="Q546" i="10"/>
  <c r="P546" i="10"/>
  <c r="O546" i="10"/>
  <c r="R545" i="10"/>
  <c r="Q545" i="10"/>
  <c r="P545" i="10"/>
  <c r="O545" i="10"/>
  <c r="R544" i="10"/>
  <c r="Q544" i="10"/>
  <c r="P544" i="10"/>
  <c r="O544" i="10"/>
  <c r="R543" i="10"/>
  <c r="Q543" i="10"/>
  <c r="P543" i="10"/>
  <c r="O543" i="10"/>
  <c r="R542" i="10"/>
  <c r="Q542" i="10"/>
  <c r="P542" i="10"/>
  <c r="O542" i="10"/>
  <c r="R541" i="10"/>
  <c r="Q541" i="10"/>
  <c r="P541" i="10"/>
  <c r="O541" i="10"/>
  <c r="R540" i="10"/>
  <c r="Q540" i="10"/>
  <c r="P540" i="10"/>
  <c r="O540" i="10"/>
  <c r="R539" i="10"/>
  <c r="Q539" i="10"/>
  <c r="P539" i="10"/>
  <c r="O539" i="10"/>
  <c r="R538" i="10"/>
  <c r="Q538" i="10"/>
  <c r="P538" i="10"/>
  <c r="O538" i="10"/>
  <c r="R537" i="10"/>
  <c r="Q537" i="10"/>
  <c r="P537" i="10"/>
  <c r="O537" i="10"/>
  <c r="R536" i="10"/>
  <c r="Q536" i="10"/>
  <c r="P536" i="10"/>
  <c r="O536" i="10"/>
  <c r="R535" i="10"/>
  <c r="Q535" i="10"/>
  <c r="P535" i="10"/>
  <c r="O535" i="10"/>
  <c r="R534" i="10"/>
  <c r="Q534" i="10"/>
  <c r="P534" i="10"/>
  <c r="O534" i="10"/>
  <c r="R533" i="10"/>
  <c r="Q533" i="10"/>
  <c r="P533" i="10"/>
  <c r="O533" i="10"/>
  <c r="R532" i="10"/>
  <c r="Q532" i="10"/>
  <c r="P532" i="10"/>
  <c r="O532" i="10"/>
  <c r="R531" i="10"/>
  <c r="Q531" i="10"/>
  <c r="P531" i="10"/>
  <c r="O531" i="10"/>
  <c r="R530" i="10"/>
  <c r="Q530" i="10"/>
  <c r="P530" i="10"/>
  <c r="O530" i="10"/>
  <c r="R529" i="10"/>
  <c r="Q529" i="10"/>
  <c r="P529" i="10"/>
  <c r="O529" i="10"/>
  <c r="R528" i="10"/>
  <c r="Q528" i="10"/>
  <c r="P528" i="10"/>
  <c r="O528" i="10"/>
  <c r="R527" i="10"/>
  <c r="Q527" i="10"/>
  <c r="P527" i="10"/>
  <c r="O527" i="10"/>
  <c r="R526" i="10"/>
  <c r="Q526" i="10"/>
  <c r="P526" i="10"/>
  <c r="O526" i="10"/>
  <c r="R525" i="10"/>
  <c r="Q525" i="10"/>
  <c r="P525" i="10"/>
  <c r="O525" i="10"/>
  <c r="R524" i="10"/>
  <c r="Q524" i="10"/>
  <c r="P524" i="10"/>
  <c r="O524" i="10"/>
  <c r="R523" i="10"/>
  <c r="Q523" i="10"/>
  <c r="P523" i="10"/>
  <c r="O523" i="10"/>
  <c r="R522" i="10"/>
  <c r="Q522" i="10"/>
  <c r="P522" i="10"/>
  <c r="O522" i="10"/>
  <c r="R521" i="10"/>
  <c r="Q521" i="10"/>
  <c r="P521" i="10"/>
  <c r="O521" i="10"/>
  <c r="R520" i="10"/>
  <c r="Q520" i="10"/>
  <c r="P520" i="10"/>
  <c r="O520" i="10"/>
  <c r="R519" i="10"/>
  <c r="Q519" i="10"/>
  <c r="P519" i="10"/>
  <c r="O519" i="10"/>
  <c r="R518" i="10"/>
  <c r="Q518" i="10"/>
  <c r="P518" i="10"/>
  <c r="O518" i="10"/>
  <c r="R517" i="10"/>
  <c r="Q517" i="10"/>
  <c r="P517" i="10"/>
  <c r="O517" i="10"/>
  <c r="R516" i="10"/>
  <c r="Q516" i="10"/>
  <c r="P516" i="10"/>
  <c r="O516" i="10"/>
  <c r="R515" i="10"/>
  <c r="Q515" i="10"/>
  <c r="P515" i="10"/>
  <c r="O515" i="10"/>
  <c r="R514" i="10"/>
  <c r="Q514" i="10"/>
  <c r="P514" i="10"/>
  <c r="O514" i="10"/>
  <c r="R513" i="10"/>
  <c r="Q513" i="10"/>
  <c r="P513" i="10"/>
  <c r="O513" i="10"/>
  <c r="R512" i="10"/>
  <c r="Q512" i="10"/>
  <c r="P512" i="10"/>
  <c r="O512" i="10"/>
  <c r="R511" i="10"/>
  <c r="Q511" i="10"/>
  <c r="P511" i="10"/>
  <c r="O511" i="10"/>
  <c r="R510" i="10"/>
  <c r="Q510" i="10"/>
  <c r="P510" i="10"/>
  <c r="O510" i="10"/>
  <c r="R509" i="10"/>
  <c r="Q509" i="10"/>
  <c r="P509" i="10"/>
  <c r="O509" i="10"/>
  <c r="R508" i="10"/>
  <c r="Q508" i="10"/>
  <c r="P508" i="10"/>
  <c r="O508" i="10"/>
  <c r="R507" i="10"/>
  <c r="Q507" i="10"/>
  <c r="P507" i="10"/>
  <c r="O507" i="10"/>
  <c r="R506" i="10"/>
  <c r="Q506" i="10"/>
  <c r="P506" i="10"/>
  <c r="O506" i="10"/>
  <c r="R505" i="10"/>
  <c r="Q505" i="10"/>
  <c r="P505" i="10"/>
  <c r="O505" i="10"/>
  <c r="R504" i="10"/>
  <c r="Q504" i="10"/>
  <c r="P504" i="10"/>
  <c r="O504" i="10"/>
  <c r="R503" i="10"/>
  <c r="Q503" i="10"/>
  <c r="P503" i="10"/>
  <c r="O503" i="10"/>
  <c r="R502" i="10"/>
  <c r="Q502" i="10"/>
  <c r="P502" i="10"/>
  <c r="O502" i="10"/>
  <c r="R501" i="10"/>
  <c r="Q501" i="10"/>
  <c r="P501" i="10"/>
  <c r="O501" i="10"/>
  <c r="R500" i="10"/>
  <c r="Q500" i="10"/>
  <c r="P500" i="10"/>
  <c r="O500" i="10"/>
  <c r="R499" i="10"/>
  <c r="Q499" i="10"/>
  <c r="P499" i="10"/>
  <c r="O499" i="10"/>
  <c r="R498" i="10"/>
  <c r="Q498" i="10"/>
  <c r="P498" i="10"/>
  <c r="O498" i="10"/>
  <c r="R497" i="10"/>
  <c r="Q497" i="10"/>
  <c r="P497" i="10"/>
  <c r="O497" i="10"/>
  <c r="R496" i="10"/>
  <c r="Q496" i="10"/>
  <c r="P496" i="10"/>
  <c r="O496" i="10"/>
  <c r="R495" i="10"/>
  <c r="Q495" i="10"/>
  <c r="P495" i="10"/>
  <c r="O495" i="10"/>
  <c r="R494" i="10"/>
  <c r="Q494" i="10"/>
  <c r="P494" i="10"/>
  <c r="O494" i="10"/>
  <c r="R493" i="10"/>
  <c r="Q493" i="10"/>
  <c r="P493" i="10"/>
  <c r="O493" i="10"/>
  <c r="R492" i="10"/>
  <c r="Q492" i="10"/>
  <c r="P492" i="10"/>
  <c r="O492" i="10"/>
  <c r="R491" i="10"/>
  <c r="Q491" i="10"/>
  <c r="P491" i="10"/>
  <c r="O491" i="10"/>
  <c r="R490" i="10"/>
  <c r="Q490" i="10"/>
  <c r="P490" i="10"/>
  <c r="O490" i="10"/>
  <c r="R489" i="10"/>
  <c r="Q489" i="10"/>
  <c r="P489" i="10"/>
  <c r="O489" i="10"/>
  <c r="R488" i="10"/>
  <c r="Q488" i="10"/>
  <c r="P488" i="10"/>
  <c r="O488" i="10"/>
  <c r="R487" i="10"/>
  <c r="Q487" i="10"/>
  <c r="P487" i="10"/>
  <c r="O487" i="10"/>
  <c r="R486" i="10"/>
  <c r="Q486" i="10"/>
  <c r="P486" i="10"/>
  <c r="O486" i="10"/>
  <c r="R485" i="10"/>
  <c r="Q485" i="10"/>
  <c r="P485" i="10"/>
  <c r="O485" i="10"/>
  <c r="R484" i="10"/>
  <c r="Q484" i="10"/>
  <c r="P484" i="10"/>
  <c r="O484" i="10"/>
  <c r="R483" i="10"/>
  <c r="Q483" i="10"/>
  <c r="P483" i="10"/>
  <c r="O483" i="10"/>
  <c r="R482" i="10"/>
  <c r="Q482" i="10"/>
  <c r="P482" i="10"/>
  <c r="O482" i="10"/>
  <c r="R481" i="10"/>
  <c r="Q481" i="10"/>
  <c r="P481" i="10"/>
  <c r="O481" i="10"/>
  <c r="R480" i="10"/>
  <c r="Q480" i="10"/>
  <c r="P480" i="10"/>
  <c r="O480" i="10"/>
  <c r="R479" i="10"/>
  <c r="Q479" i="10"/>
  <c r="P479" i="10"/>
  <c r="O479" i="10"/>
  <c r="R478" i="10"/>
  <c r="Q478" i="10"/>
  <c r="P478" i="10"/>
  <c r="O478" i="10"/>
  <c r="R477" i="10"/>
  <c r="Q477" i="10"/>
  <c r="P477" i="10"/>
  <c r="O477" i="10"/>
  <c r="R476" i="10"/>
  <c r="Q476" i="10"/>
  <c r="P476" i="10"/>
  <c r="O476" i="10"/>
  <c r="R475" i="10"/>
  <c r="Q475" i="10"/>
  <c r="P475" i="10"/>
  <c r="O475" i="10"/>
  <c r="R474" i="10"/>
  <c r="Q474" i="10"/>
  <c r="P474" i="10"/>
  <c r="O474" i="10"/>
  <c r="R473" i="10"/>
  <c r="Q473" i="10"/>
  <c r="P473" i="10"/>
  <c r="O473" i="10"/>
  <c r="R472" i="10"/>
  <c r="Q472" i="10"/>
  <c r="P472" i="10"/>
  <c r="O472" i="10"/>
  <c r="R471" i="10"/>
  <c r="Q471" i="10"/>
  <c r="P471" i="10"/>
  <c r="O471" i="10"/>
  <c r="R470" i="10"/>
  <c r="Q470" i="10"/>
  <c r="P470" i="10"/>
  <c r="O470" i="10"/>
  <c r="R469" i="10"/>
  <c r="Q469" i="10"/>
  <c r="P469" i="10"/>
  <c r="O469" i="10"/>
  <c r="R468" i="10"/>
  <c r="Q468" i="10"/>
  <c r="P468" i="10"/>
  <c r="O468" i="10"/>
  <c r="R467" i="10"/>
  <c r="Q467" i="10"/>
  <c r="P467" i="10"/>
  <c r="O467" i="10"/>
  <c r="R466" i="10"/>
  <c r="Q466" i="10"/>
  <c r="P466" i="10"/>
  <c r="O466" i="10"/>
  <c r="R465" i="10"/>
  <c r="Q465" i="10"/>
  <c r="P465" i="10"/>
  <c r="O465" i="10"/>
  <c r="R464" i="10"/>
  <c r="Q464" i="10"/>
  <c r="P464" i="10"/>
  <c r="O464" i="10"/>
  <c r="R463" i="10"/>
  <c r="Q463" i="10"/>
  <c r="P463" i="10"/>
  <c r="O463" i="10"/>
  <c r="R462" i="10"/>
  <c r="Q462" i="10"/>
  <c r="P462" i="10"/>
  <c r="O462" i="10"/>
  <c r="R461" i="10"/>
  <c r="Q461" i="10"/>
  <c r="P461" i="10"/>
  <c r="O461" i="10"/>
  <c r="R460" i="10"/>
  <c r="Q460" i="10"/>
  <c r="P460" i="10"/>
  <c r="O460" i="10"/>
  <c r="R459" i="10"/>
  <c r="Q459" i="10"/>
  <c r="P459" i="10"/>
  <c r="O459" i="10"/>
  <c r="R458" i="10"/>
  <c r="Q458" i="10"/>
  <c r="P458" i="10"/>
  <c r="O458" i="10"/>
  <c r="R457" i="10"/>
  <c r="Q457" i="10"/>
  <c r="P457" i="10"/>
  <c r="O457" i="10"/>
  <c r="R456" i="10"/>
  <c r="Q456" i="10"/>
  <c r="P456" i="10"/>
  <c r="O456" i="10"/>
  <c r="R455" i="10"/>
  <c r="Q455" i="10"/>
  <c r="P455" i="10"/>
  <c r="O455" i="10"/>
  <c r="R454" i="10"/>
  <c r="Q454" i="10"/>
  <c r="P454" i="10"/>
  <c r="O454" i="10"/>
  <c r="R453" i="10"/>
  <c r="Q453" i="10"/>
  <c r="P453" i="10"/>
  <c r="O453" i="10"/>
  <c r="R452" i="10"/>
  <c r="Q452" i="10"/>
  <c r="P452" i="10"/>
  <c r="O452" i="10"/>
  <c r="R451" i="10"/>
  <c r="Q451" i="10"/>
  <c r="P451" i="10"/>
  <c r="O451" i="10"/>
  <c r="R450" i="10"/>
  <c r="Q450" i="10"/>
  <c r="P450" i="10"/>
  <c r="O450" i="10"/>
  <c r="R449" i="10"/>
  <c r="Q449" i="10"/>
  <c r="P449" i="10"/>
  <c r="O449" i="10"/>
  <c r="R448" i="10"/>
  <c r="Q448" i="10"/>
  <c r="P448" i="10"/>
  <c r="O448" i="10"/>
  <c r="R447" i="10"/>
  <c r="Q447" i="10"/>
  <c r="P447" i="10"/>
  <c r="O447" i="10"/>
  <c r="R446" i="10"/>
  <c r="Q446" i="10"/>
  <c r="P446" i="10"/>
  <c r="O446" i="10"/>
  <c r="R445" i="10"/>
  <c r="Q445" i="10"/>
  <c r="P445" i="10"/>
  <c r="O445" i="10"/>
  <c r="R444" i="10"/>
  <c r="Q444" i="10"/>
  <c r="P444" i="10"/>
  <c r="O444" i="10"/>
  <c r="R443" i="10"/>
  <c r="Q443" i="10"/>
  <c r="P443" i="10"/>
  <c r="O443" i="10"/>
  <c r="R442" i="10"/>
  <c r="Q442" i="10"/>
  <c r="P442" i="10"/>
  <c r="O442" i="10"/>
  <c r="R441" i="10"/>
  <c r="Q441" i="10"/>
  <c r="P441" i="10"/>
  <c r="O441" i="10"/>
  <c r="R440" i="10"/>
  <c r="Q440" i="10"/>
  <c r="P440" i="10"/>
  <c r="O440" i="10"/>
  <c r="R439" i="10"/>
  <c r="Q439" i="10"/>
  <c r="P439" i="10"/>
  <c r="O439" i="10"/>
  <c r="R438" i="10"/>
  <c r="Q438" i="10"/>
  <c r="P438" i="10"/>
  <c r="O438" i="10"/>
  <c r="R437" i="10"/>
  <c r="Q437" i="10"/>
  <c r="P437" i="10"/>
  <c r="O437" i="10"/>
  <c r="R436" i="10"/>
  <c r="Q436" i="10"/>
  <c r="P436" i="10"/>
  <c r="O436" i="10"/>
  <c r="R435" i="10"/>
  <c r="Q435" i="10"/>
  <c r="P435" i="10"/>
  <c r="O435" i="10"/>
  <c r="R434" i="10"/>
  <c r="Q434" i="10"/>
  <c r="P434" i="10"/>
  <c r="O434" i="10"/>
  <c r="R433" i="10"/>
  <c r="Q433" i="10"/>
  <c r="P433" i="10"/>
  <c r="O433" i="10"/>
  <c r="R432" i="10"/>
  <c r="Q432" i="10"/>
  <c r="P432" i="10"/>
  <c r="O432" i="10"/>
  <c r="R431" i="10"/>
  <c r="Q431" i="10"/>
  <c r="P431" i="10"/>
  <c r="O431" i="10"/>
  <c r="R430" i="10"/>
  <c r="Q430" i="10"/>
  <c r="P430" i="10"/>
  <c r="O430" i="10"/>
  <c r="R429" i="10"/>
  <c r="Q429" i="10"/>
  <c r="P429" i="10"/>
  <c r="O429" i="10"/>
  <c r="R428" i="10"/>
  <c r="Q428" i="10"/>
  <c r="P428" i="10"/>
  <c r="O428" i="10"/>
  <c r="R427" i="10"/>
  <c r="Q427" i="10"/>
  <c r="P427" i="10"/>
  <c r="O427" i="10"/>
  <c r="R426" i="10"/>
  <c r="Q426" i="10"/>
  <c r="P426" i="10"/>
  <c r="O426" i="10"/>
  <c r="R425" i="10"/>
  <c r="Q425" i="10"/>
  <c r="P425" i="10"/>
  <c r="O425" i="10"/>
  <c r="R424" i="10"/>
  <c r="Q424" i="10"/>
  <c r="P424" i="10"/>
  <c r="O424" i="10"/>
  <c r="R423" i="10"/>
  <c r="Q423" i="10"/>
  <c r="P423" i="10"/>
  <c r="O423" i="10"/>
  <c r="R422" i="10"/>
  <c r="Q422" i="10"/>
  <c r="P422" i="10"/>
  <c r="O422" i="10"/>
  <c r="R421" i="10"/>
  <c r="Q421" i="10"/>
  <c r="P421" i="10"/>
  <c r="O421" i="10"/>
  <c r="R420" i="10"/>
  <c r="Q420" i="10"/>
  <c r="P420" i="10"/>
  <c r="O420" i="10"/>
  <c r="R419" i="10"/>
  <c r="Q419" i="10"/>
  <c r="P419" i="10"/>
  <c r="O419" i="10"/>
  <c r="R418" i="10"/>
  <c r="Q418" i="10"/>
  <c r="P418" i="10"/>
  <c r="O418" i="10"/>
  <c r="R417" i="10"/>
  <c r="Q417" i="10"/>
  <c r="P417" i="10"/>
  <c r="O417" i="10"/>
  <c r="R416" i="10"/>
  <c r="Q416" i="10"/>
  <c r="P416" i="10"/>
  <c r="O416" i="10"/>
  <c r="R415" i="10"/>
  <c r="Q415" i="10"/>
  <c r="P415" i="10"/>
  <c r="O415" i="10"/>
  <c r="R414" i="10"/>
  <c r="Q414" i="10"/>
  <c r="P414" i="10"/>
  <c r="O414" i="10"/>
  <c r="R413" i="10"/>
  <c r="Q413" i="10"/>
  <c r="P413" i="10"/>
  <c r="O413" i="10"/>
  <c r="R412" i="10"/>
  <c r="Q412" i="10"/>
  <c r="P412" i="10"/>
  <c r="O412" i="10"/>
  <c r="R411" i="10"/>
  <c r="Q411" i="10"/>
  <c r="P411" i="10"/>
  <c r="O411" i="10"/>
  <c r="R410" i="10"/>
  <c r="Q410" i="10"/>
  <c r="P410" i="10"/>
  <c r="O410" i="10"/>
  <c r="R409" i="10"/>
  <c r="Q409" i="10"/>
  <c r="P409" i="10"/>
  <c r="O409" i="10"/>
  <c r="R408" i="10"/>
  <c r="Q408" i="10"/>
  <c r="P408" i="10"/>
  <c r="O408" i="10"/>
  <c r="R407" i="10"/>
  <c r="Q407" i="10"/>
  <c r="P407" i="10"/>
  <c r="O407" i="10"/>
  <c r="R406" i="10"/>
  <c r="Q406" i="10"/>
  <c r="P406" i="10"/>
  <c r="O406" i="10"/>
  <c r="R405" i="10"/>
  <c r="Q405" i="10"/>
  <c r="P405" i="10"/>
  <c r="O405" i="10"/>
  <c r="R404" i="10"/>
  <c r="Q404" i="10"/>
  <c r="P404" i="10"/>
  <c r="O404" i="10"/>
  <c r="R403" i="10"/>
  <c r="Q403" i="10"/>
  <c r="P403" i="10"/>
  <c r="O403" i="10"/>
  <c r="R402" i="10"/>
  <c r="Q402" i="10"/>
  <c r="P402" i="10"/>
  <c r="O402" i="10"/>
  <c r="R401" i="10"/>
  <c r="Q401" i="10"/>
  <c r="P401" i="10"/>
  <c r="O401" i="10"/>
  <c r="R400" i="10"/>
  <c r="Q400" i="10"/>
  <c r="P400" i="10"/>
  <c r="O400" i="10"/>
  <c r="R399" i="10"/>
  <c r="Q399" i="10"/>
  <c r="P399" i="10"/>
  <c r="O399" i="10"/>
  <c r="R398" i="10"/>
  <c r="Q398" i="10"/>
  <c r="P398" i="10"/>
  <c r="O398" i="10"/>
  <c r="R397" i="10"/>
  <c r="Q397" i="10"/>
  <c r="P397" i="10"/>
  <c r="O397" i="10"/>
  <c r="R396" i="10"/>
  <c r="Q396" i="10"/>
  <c r="P396" i="10"/>
  <c r="O396" i="10"/>
  <c r="R395" i="10"/>
  <c r="Q395" i="10"/>
  <c r="P395" i="10"/>
  <c r="O395" i="10"/>
  <c r="R394" i="10"/>
  <c r="Q394" i="10"/>
  <c r="P394" i="10"/>
  <c r="O394" i="10"/>
  <c r="R393" i="10"/>
  <c r="Q393" i="10"/>
  <c r="P393" i="10"/>
  <c r="O393" i="10"/>
  <c r="R392" i="10"/>
  <c r="Q392" i="10"/>
  <c r="P392" i="10"/>
  <c r="O392" i="10"/>
  <c r="R391" i="10"/>
  <c r="Q391" i="10"/>
  <c r="P391" i="10"/>
  <c r="O391" i="10"/>
  <c r="R390" i="10"/>
  <c r="Q390" i="10"/>
  <c r="P390" i="10"/>
  <c r="O390" i="10"/>
  <c r="R389" i="10"/>
  <c r="Q389" i="10"/>
  <c r="P389" i="10"/>
  <c r="O389" i="10"/>
  <c r="R388" i="10"/>
  <c r="Q388" i="10"/>
  <c r="P388" i="10"/>
  <c r="O388" i="10"/>
  <c r="R387" i="10"/>
  <c r="Q387" i="10"/>
  <c r="P387" i="10"/>
  <c r="O387" i="10"/>
  <c r="R386" i="10"/>
  <c r="Q386" i="10"/>
  <c r="P386" i="10"/>
  <c r="O386" i="10"/>
  <c r="R385" i="10"/>
  <c r="Q385" i="10"/>
  <c r="P385" i="10"/>
  <c r="O385" i="10"/>
  <c r="R384" i="10"/>
  <c r="Q384" i="10"/>
  <c r="P384" i="10"/>
  <c r="O384" i="10"/>
  <c r="R383" i="10"/>
  <c r="Q383" i="10"/>
  <c r="P383" i="10"/>
  <c r="O383" i="10"/>
  <c r="R382" i="10"/>
  <c r="Q382" i="10"/>
  <c r="P382" i="10"/>
  <c r="O382" i="10"/>
  <c r="R381" i="10"/>
  <c r="Q381" i="10"/>
  <c r="P381" i="10"/>
  <c r="O381" i="10"/>
  <c r="R380" i="10"/>
  <c r="Q380" i="10"/>
  <c r="P380" i="10"/>
  <c r="O380" i="10"/>
  <c r="R379" i="10"/>
  <c r="Q379" i="10"/>
  <c r="P379" i="10"/>
  <c r="O379" i="10"/>
  <c r="R378" i="10"/>
  <c r="Q378" i="10"/>
  <c r="P378" i="10"/>
  <c r="O378" i="10"/>
  <c r="R377" i="10"/>
  <c r="Q377" i="10"/>
  <c r="P377" i="10"/>
  <c r="O377" i="10"/>
  <c r="R376" i="10"/>
  <c r="Q376" i="10"/>
  <c r="P376" i="10"/>
  <c r="O376" i="10"/>
  <c r="R375" i="10"/>
  <c r="Q375" i="10"/>
  <c r="P375" i="10"/>
  <c r="O375" i="10"/>
  <c r="R374" i="10"/>
  <c r="Q374" i="10"/>
  <c r="P374" i="10"/>
  <c r="O374" i="10"/>
  <c r="R373" i="10"/>
  <c r="Q373" i="10"/>
  <c r="P373" i="10"/>
  <c r="O373" i="10"/>
  <c r="R372" i="10"/>
  <c r="Q372" i="10"/>
  <c r="P372" i="10"/>
  <c r="O372" i="10"/>
  <c r="R371" i="10"/>
  <c r="Q371" i="10"/>
  <c r="P371" i="10"/>
  <c r="O371" i="10"/>
  <c r="R370" i="10"/>
  <c r="Q370" i="10"/>
  <c r="P370" i="10"/>
  <c r="O370" i="10"/>
  <c r="R369" i="10"/>
  <c r="Q369" i="10"/>
  <c r="P369" i="10"/>
  <c r="O369" i="10"/>
  <c r="R368" i="10"/>
  <c r="Q368" i="10"/>
  <c r="P368" i="10"/>
  <c r="O368" i="10"/>
  <c r="R367" i="10"/>
  <c r="Q367" i="10"/>
  <c r="P367" i="10"/>
  <c r="O367" i="10"/>
  <c r="R366" i="10"/>
  <c r="Q366" i="10"/>
  <c r="P366" i="10"/>
  <c r="O366" i="10"/>
  <c r="R365" i="10"/>
  <c r="Q365" i="10"/>
  <c r="P365" i="10"/>
  <c r="O365" i="10"/>
  <c r="R364" i="10"/>
  <c r="Q364" i="10"/>
  <c r="P364" i="10"/>
  <c r="O364" i="10"/>
  <c r="R363" i="10"/>
  <c r="Q363" i="10"/>
  <c r="P363" i="10"/>
  <c r="O363" i="10"/>
  <c r="R362" i="10"/>
  <c r="Q362" i="10"/>
  <c r="P362" i="10"/>
  <c r="O362" i="10"/>
  <c r="R361" i="10"/>
  <c r="Q361" i="10"/>
  <c r="P361" i="10"/>
  <c r="O361" i="10"/>
  <c r="R360" i="10"/>
  <c r="Q360" i="10"/>
  <c r="P360" i="10"/>
  <c r="O360" i="10"/>
  <c r="R359" i="10"/>
  <c r="Q359" i="10"/>
  <c r="P359" i="10"/>
  <c r="O359" i="10"/>
  <c r="R358" i="10"/>
  <c r="Q358" i="10"/>
  <c r="P358" i="10"/>
  <c r="O358" i="10"/>
  <c r="R357" i="10"/>
  <c r="Q357" i="10"/>
  <c r="P357" i="10"/>
  <c r="O357" i="10"/>
  <c r="R356" i="10"/>
  <c r="Q356" i="10"/>
  <c r="P356" i="10"/>
  <c r="O356" i="10"/>
  <c r="R355" i="10"/>
  <c r="Q355" i="10"/>
  <c r="P355" i="10"/>
  <c r="O355" i="10"/>
  <c r="R354" i="10"/>
  <c r="Q354" i="10"/>
  <c r="P354" i="10"/>
  <c r="O354" i="10"/>
  <c r="R353" i="10"/>
  <c r="Q353" i="10"/>
  <c r="P353" i="10"/>
  <c r="O353" i="10"/>
  <c r="R352" i="10"/>
  <c r="Q352" i="10"/>
  <c r="P352" i="10"/>
  <c r="O352" i="10"/>
  <c r="R351" i="10"/>
  <c r="Q351" i="10"/>
  <c r="P351" i="10"/>
  <c r="O351" i="10"/>
  <c r="R350" i="10"/>
  <c r="Q350" i="10"/>
  <c r="P350" i="10"/>
  <c r="O350" i="10"/>
  <c r="R349" i="10"/>
  <c r="Q349" i="10"/>
  <c r="P349" i="10"/>
  <c r="O349" i="10"/>
  <c r="R348" i="10"/>
  <c r="Q348" i="10"/>
  <c r="P348" i="10"/>
  <c r="O348" i="10"/>
  <c r="R347" i="10"/>
  <c r="Q347" i="10"/>
  <c r="P347" i="10"/>
  <c r="O347" i="10"/>
  <c r="R346" i="10"/>
  <c r="Q346" i="10"/>
  <c r="P346" i="10"/>
  <c r="O346" i="10"/>
  <c r="R345" i="10"/>
  <c r="Q345" i="10"/>
  <c r="P345" i="10"/>
  <c r="O345" i="10"/>
  <c r="R344" i="10"/>
  <c r="Q344" i="10"/>
  <c r="P344" i="10"/>
  <c r="O344" i="10"/>
  <c r="R343" i="10"/>
  <c r="Q343" i="10"/>
  <c r="P343" i="10"/>
  <c r="O343" i="10"/>
  <c r="R342" i="10"/>
  <c r="Q342" i="10"/>
  <c r="P342" i="10"/>
  <c r="O342" i="10"/>
  <c r="R341" i="10"/>
  <c r="Q341" i="10"/>
  <c r="P341" i="10"/>
  <c r="O341" i="10"/>
  <c r="R340" i="10"/>
  <c r="Q340" i="10"/>
  <c r="P340" i="10"/>
  <c r="O340" i="10"/>
  <c r="R339" i="10"/>
  <c r="Q339" i="10"/>
  <c r="P339" i="10"/>
  <c r="O339" i="10"/>
  <c r="R338" i="10"/>
  <c r="Q338" i="10"/>
  <c r="P338" i="10"/>
  <c r="O338" i="10"/>
  <c r="R337" i="10"/>
  <c r="Q337" i="10"/>
  <c r="P337" i="10"/>
  <c r="O337" i="10"/>
  <c r="R336" i="10"/>
  <c r="Q336" i="10"/>
  <c r="P336" i="10"/>
  <c r="O336" i="10"/>
  <c r="R335" i="10"/>
  <c r="Q335" i="10"/>
  <c r="P335" i="10"/>
  <c r="O335" i="10"/>
  <c r="R334" i="10"/>
  <c r="Q334" i="10"/>
  <c r="P334" i="10"/>
  <c r="O334" i="10"/>
  <c r="R333" i="10"/>
  <c r="Q333" i="10"/>
  <c r="P333" i="10"/>
  <c r="O333" i="10"/>
  <c r="R332" i="10"/>
  <c r="Q332" i="10"/>
  <c r="P332" i="10"/>
  <c r="O332" i="10"/>
  <c r="R331" i="10"/>
  <c r="Q331" i="10"/>
  <c r="P331" i="10"/>
  <c r="O331" i="10"/>
  <c r="R330" i="10"/>
  <c r="Q330" i="10"/>
  <c r="P330" i="10"/>
  <c r="O330" i="10"/>
  <c r="R329" i="10"/>
  <c r="Q329" i="10"/>
  <c r="P329" i="10"/>
  <c r="O329" i="10"/>
  <c r="R328" i="10"/>
  <c r="Q328" i="10"/>
  <c r="P328" i="10"/>
  <c r="O328" i="10"/>
  <c r="R327" i="10"/>
  <c r="Q327" i="10"/>
  <c r="P327" i="10"/>
  <c r="O327" i="10"/>
  <c r="R326" i="10"/>
  <c r="Q326" i="10"/>
  <c r="P326" i="10"/>
  <c r="O326" i="10"/>
  <c r="R325" i="10"/>
  <c r="Q325" i="10"/>
  <c r="P325" i="10"/>
  <c r="O325" i="10"/>
  <c r="R324" i="10"/>
  <c r="Q324" i="10"/>
  <c r="P324" i="10"/>
  <c r="O324" i="10"/>
  <c r="R323" i="10"/>
  <c r="Q323" i="10"/>
  <c r="P323" i="10"/>
  <c r="O323" i="10"/>
  <c r="R322" i="10"/>
  <c r="Q322" i="10"/>
  <c r="P322" i="10"/>
  <c r="O322" i="10"/>
  <c r="R321" i="10"/>
  <c r="Q321" i="10"/>
  <c r="P321" i="10"/>
  <c r="O321" i="10"/>
  <c r="R320" i="10"/>
  <c r="Q320" i="10"/>
  <c r="P320" i="10"/>
  <c r="O320" i="10"/>
  <c r="R319" i="10"/>
  <c r="Q319" i="10"/>
  <c r="P319" i="10"/>
  <c r="O319" i="10"/>
  <c r="R318" i="10"/>
  <c r="Q318" i="10"/>
  <c r="P318" i="10"/>
  <c r="O318" i="10"/>
  <c r="R317" i="10"/>
  <c r="Q317" i="10"/>
  <c r="P317" i="10"/>
  <c r="O317" i="10"/>
  <c r="R316" i="10"/>
  <c r="Q316" i="10"/>
  <c r="P316" i="10"/>
  <c r="O316" i="10"/>
  <c r="R315" i="10"/>
  <c r="Q315" i="10"/>
  <c r="P315" i="10"/>
  <c r="O315" i="10"/>
  <c r="R314" i="10"/>
  <c r="Q314" i="10"/>
  <c r="P314" i="10"/>
  <c r="O314" i="10"/>
  <c r="R313" i="10"/>
  <c r="Q313" i="10"/>
  <c r="P313" i="10"/>
  <c r="O313" i="10"/>
  <c r="R312" i="10"/>
  <c r="Q312" i="10"/>
  <c r="P312" i="10"/>
  <c r="O312" i="10"/>
  <c r="R311" i="10"/>
  <c r="Q311" i="10"/>
  <c r="P311" i="10"/>
  <c r="O311" i="10"/>
  <c r="R310" i="10"/>
  <c r="Q310" i="10"/>
  <c r="P310" i="10"/>
  <c r="O310" i="10"/>
  <c r="R309" i="10"/>
  <c r="Q309" i="10"/>
  <c r="P309" i="10"/>
  <c r="O309" i="10"/>
  <c r="R308" i="10"/>
  <c r="Q308" i="10"/>
  <c r="P308" i="10"/>
  <c r="O308" i="10"/>
  <c r="R307" i="10"/>
  <c r="Q307" i="10"/>
  <c r="P307" i="10"/>
  <c r="O307" i="10"/>
  <c r="R306" i="10"/>
  <c r="Q306" i="10"/>
  <c r="P306" i="10"/>
  <c r="O306" i="10"/>
  <c r="R305" i="10"/>
  <c r="Q305" i="10"/>
  <c r="P305" i="10"/>
  <c r="O305" i="10"/>
  <c r="R304" i="10"/>
  <c r="Q304" i="10"/>
  <c r="P304" i="10"/>
  <c r="O304" i="10"/>
  <c r="R303" i="10"/>
  <c r="Q303" i="10"/>
  <c r="P303" i="10"/>
  <c r="O303" i="10"/>
  <c r="R302" i="10"/>
  <c r="Q302" i="10"/>
  <c r="P302" i="10"/>
  <c r="O302" i="10"/>
  <c r="R301" i="10"/>
  <c r="Q301" i="10"/>
  <c r="P301" i="10"/>
  <c r="O301" i="10"/>
  <c r="R300" i="10"/>
  <c r="Q300" i="10"/>
  <c r="P300" i="10"/>
  <c r="O300" i="10"/>
  <c r="R299" i="10"/>
  <c r="Q299" i="10"/>
  <c r="P299" i="10"/>
  <c r="O299" i="10"/>
  <c r="R298" i="10"/>
  <c r="Q298" i="10"/>
  <c r="P298" i="10"/>
  <c r="O298" i="10"/>
  <c r="R297" i="10"/>
  <c r="Q297" i="10"/>
  <c r="P297" i="10"/>
  <c r="O297" i="10"/>
  <c r="R296" i="10"/>
  <c r="Q296" i="10"/>
  <c r="P296" i="10"/>
  <c r="O296" i="10"/>
  <c r="R295" i="10"/>
  <c r="Q295" i="10"/>
  <c r="P295" i="10"/>
  <c r="O295" i="10"/>
  <c r="R294" i="10"/>
  <c r="Q294" i="10"/>
  <c r="P294" i="10"/>
  <c r="O294" i="10"/>
  <c r="R293" i="10"/>
  <c r="Q293" i="10"/>
  <c r="P293" i="10"/>
  <c r="O293" i="10"/>
  <c r="R292" i="10"/>
  <c r="Q292" i="10"/>
  <c r="P292" i="10"/>
  <c r="O292" i="10"/>
  <c r="R291" i="10"/>
  <c r="Q291" i="10"/>
  <c r="P291" i="10"/>
  <c r="O291" i="10"/>
  <c r="R290" i="10"/>
  <c r="Q290" i="10"/>
  <c r="P290" i="10"/>
  <c r="O290" i="10"/>
  <c r="R289" i="10"/>
  <c r="Q289" i="10"/>
  <c r="P289" i="10"/>
  <c r="O289" i="10"/>
  <c r="R288" i="10"/>
  <c r="Q288" i="10"/>
  <c r="P288" i="10"/>
  <c r="O288" i="10"/>
  <c r="R287" i="10"/>
  <c r="Q287" i="10"/>
  <c r="P287" i="10"/>
  <c r="O287" i="10"/>
  <c r="R286" i="10"/>
  <c r="Q286" i="10"/>
  <c r="P286" i="10"/>
  <c r="O286" i="10"/>
  <c r="R285" i="10"/>
  <c r="Q285" i="10"/>
  <c r="P285" i="10"/>
  <c r="O285" i="10"/>
  <c r="R284" i="10"/>
  <c r="Q284" i="10"/>
  <c r="P284" i="10"/>
  <c r="O284" i="10"/>
  <c r="R283" i="10"/>
  <c r="Q283" i="10"/>
  <c r="P283" i="10"/>
  <c r="O283" i="10"/>
  <c r="R282" i="10"/>
  <c r="Q282" i="10"/>
  <c r="P282" i="10"/>
  <c r="O282" i="10"/>
  <c r="R281" i="10"/>
  <c r="Q281" i="10"/>
  <c r="P281" i="10"/>
  <c r="O281" i="10"/>
  <c r="R280" i="10"/>
  <c r="Q280" i="10"/>
  <c r="P280" i="10"/>
  <c r="O280" i="10"/>
  <c r="R279" i="10"/>
  <c r="Q279" i="10"/>
  <c r="P279" i="10"/>
  <c r="O279" i="10"/>
  <c r="R278" i="10"/>
  <c r="Q278" i="10"/>
  <c r="P278" i="10"/>
  <c r="O278" i="10"/>
  <c r="R277" i="10"/>
  <c r="Q277" i="10"/>
  <c r="P277" i="10"/>
  <c r="O277" i="10"/>
  <c r="R276" i="10"/>
  <c r="Q276" i="10"/>
  <c r="P276" i="10"/>
  <c r="O276" i="10"/>
  <c r="R275" i="10"/>
  <c r="Q275" i="10"/>
  <c r="P275" i="10"/>
  <c r="O275" i="10"/>
  <c r="R274" i="10"/>
  <c r="Q274" i="10"/>
  <c r="P274" i="10"/>
  <c r="O274" i="10"/>
  <c r="R273" i="10"/>
  <c r="Q273" i="10"/>
  <c r="P273" i="10"/>
  <c r="O273" i="10"/>
  <c r="R272" i="10"/>
  <c r="Q272" i="10"/>
  <c r="P272" i="10"/>
  <c r="O272" i="10"/>
  <c r="R271" i="10"/>
  <c r="Q271" i="10"/>
  <c r="P271" i="10"/>
  <c r="O271" i="10"/>
  <c r="R270" i="10"/>
  <c r="Q270" i="10"/>
  <c r="P270" i="10"/>
  <c r="O270" i="10"/>
  <c r="R269" i="10"/>
  <c r="Q269" i="10"/>
  <c r="P269" i="10"/>
  <c r="O269" i="10"/>
  <c r="R268" i="10"/>
  <c r="Q268" i="10"/>
  <c r="P268" i="10"/>
  <c r="O268" i="10"/>
  <c r="R267" i="10"/>
  <c r="Q267" i="10"/>
  <c r="P267" i="10"/>
  <c r="O267" i="10"/>
  <c r="R266" i="10"/>
  <c r="Q266" i="10"/>
  <c r="P266" i="10"/>
  <c r="O266" i="10"/>
  <c r="R265" i="10"/>
  <c r="Q265" i="10"/>
  <c r="P265" i="10"/>
  <c r="O265" i="10"/>
  <c r="R264" i="10"/>
  <c r="Q264" i="10"/>
  <c r="P264" i="10"/>
  <c r="O264" i="10"/>
  <c r="R263" i="10"/>
  <c r="Q263" i="10"/>
  <c r="P263" i="10"/>
  <c r="O263" i="10"/>
  <c r="R262" i="10"/>
  <c r="Q262" i="10"/>
  <c r="P262" i="10"/>
  <c r="O262" i="10"/>
  <c r="R261" i="10"/>
  <c r="Q261" i="10"/>
  <c r="P261" i="10"/>
  <c r="O261" i="10"/>
  <c r="R260" i="10"/>
  <c r="Q260" i="10"/>
  <c r="P260" i="10"/>
  <c r="O260" i="10"/>
  <c r="R259" i="10"/>
  <c r="Q259" i="10"/>
  <c r="P259" i="10"/>
  <c r="O259" i="10"/>
  <c r="R258" i="10"/>
  <c r="Q258" i="10"/>
  <c r="P258" i="10"/>
  <c r="O258" i="10"/>
  <c r="R257" i="10"/>
  <c r="Q257" i="10"/>
  <c r="P257" i="10"/>
  <c r="O257" i="10"/>
  <c r="R256" i="10"/>
  <c r="Q256" i="10"/>
  <c r="P256" i="10"/>
  <c r="O256" i="10"/>
  <c r="R255" i="10"/>
  <c r="Q255" i="10"/>
  <c r="P255" i="10"/>
  <c r="O255" i="10"/>
  <c r="R254" i="10"/>
  <c r="Q254" i="10"/>
  <c r="P254" i="10"/>
  <c r="O254" i="10"/>
  <c r="R253" i="10"/>
  <c r="Q253" i="10"/>
  <c r="P253" i="10"/>
  <c r="O253" i="10"/>
  <c r="R252" i="10"/>
  <c r="Q252" i="10"/>
  <c r="P252" i="10"/>
  <c r="O252" i="10"/>
  <c r="R251" i="10"/>
  <c r="Q251" i="10"/>
  <c r="P251" i="10"/>
  <c r="O251" i="10"/>
  <c r="R250" i="10"/>
  <c r="Q250" i="10"/>
  <c r="P250" i="10"/>
  <c r="O250" i="10"/>
  <c r="R249" i="10"/>
  <c r="Q249" i="10"/>
  <c r="P249" i="10"/>
  <c r="O249" i="10"/>
  <c r="R248" i="10"/>
  <c r="Q248" i="10"/>
  <c r="P248" i="10"/>
  <c r="O248" i="10"/>
  <c r="R247" i="10"/>
  <c r="Q247" i="10"/>
  <c r="P247" i="10"/>
  <c r="O247" i="10"/>
  <c r="R246" i="10"/>
  <c r="Q246" i="10"/>
  <c r="P246" i="10"/>
  <c r="O246" i="10"/>
  <c r="R245" i="10"/>
  <c r="Q245" i="10"/>
  <c r="P245" i="10"/>
  <c r="O245" i="10"/>
  <c r="R244" i="10"/>
  <c r="Q244" i="10"/>
  <c r="P244" i="10"/>
  <c r="O244" i="10"/>
  <c r="R243" i="10"/>
  <c r="Q243" i="10"/>
  <c r="P243" i="10"/>
  <c r="O243" i="10"/>
  <c r="R242" i="10"/>
  <c r="Q242" i="10"/>
  <c r="P242" i="10"/>
  <c r="O242" i="10"/>
  <c r="R241" i="10"/>
  <c r="Q241" i="10"/>
  <c r="P241" i="10"/>
  <c r="O241" i="10"/>
  <c r="R240" i="10"/>
  <c r="Q240" i="10"/>
  <c r="P240" i="10"/>
  <c r="O240" i="10"/>
  <c r="R239" i="10"/>
  <c r="Q239" i="10"/>
  <c r="P239" i="10"/>
  <c r="O239" i="10"/>
  <c r="R238" i="10"/>
  <c r="Q238" i="10"/>
  <c r="P238" i="10"/>
  <c r="O238" i="10"/>
  <c r="R237" i="10"/>
  <c r="Q237" i="10"/>
  <c r="P237" i="10"/>
  <c r="O237" i="10"/>
  <c r="R236" i="10"/>
  <c r="Q236" i="10"/>
  <c r="P236" i="10"/>
  <c r="O236" i="10"/>
  <c r="R235" i="10"/>
  <c r="Q235" i="10"/>
  <c r="P235" i="10"/>
  <c r="O235" i="10"/>
  <c r="R234" i="10"/>
  <c r="Q234" i="10"/>
  <c r="P234" i="10"/>
  <c r="O234" i="10"/>
  <c r="R233" i="10"/>
  <c r="Q233" i="10"/>
  <c r="P233" i="10"/>
  <c r="O233" i="10"/>
  <c r="R232" i="10"/>
  <c r="Q232" i="10"/>
  <c r="P232" i="10"/>
  <c r="O232" i="10"/>
  <c r="R231" i="10"/>
  <c r="Q231" i="10"/>
  <c r="P231" i="10"/>
  <c r="O231" i="10"/>
  <c r="R230" i="10"/>
  <c r="Q230" i="10"/>
  <c r="P230" i="10"/>
  <c r="O230" i="10"/>
  <c r="R229" i="10"/>
  <c r="Q229" i="10"/>
  <c r="P229" i="10"/>
  <c r="O229" i="10"/>
  <c r="R228" i="10"/>
  <c r="Q228" i="10"/>
  <c r="P228" i="10"/>
  <c r="O228" i="10"/>
  <c r="R227" i="10"/>
  <c r="Q227" i="10"/>
  <c r="P227" i="10"/>
  <c r="O227" i="10"/>
  <c r="R226" i="10"/>
  <c r="Q226" i="10"/>
  <c r="P226" i="10"/>
  <c r="O226" i="10"/>
  <c r="R225" i="10"/>
  <c r="Q225" i="10"/>
  <c r="P225" i="10"/>
  <c r="O225" i="10"/>
  <c r="R224" i="10"/>
  <c r="Q224" i="10"/>
  <c r="P224" i="10"/>
  <c r="O224" i="10"/>
  <c r="R223" i="10"/>
  <c r="Q223" i="10"/>
  <c r="P223" i="10"/>
  <c r="O223" i="10"/>
  <c r="R222" i="10"/>
  <c r="Q222" i="10"/>
  <c r="P222" i="10"/>
  <c r="O222" i="10"/>
  <c r="R221" i="10"/>
  <c r="Q221" i="10"/>
  <c r="P221" i="10"/>
  <c r="O221" i="10"/>
  <c r="R220" i="10"/>
  <c r="Q220" i="10"/>
  <c r="P220" i="10"/>
  <c r="O220" i="10"/>
  <c r="R219" i="10"/>
  <c r="Q219" i="10"/>
  <c r="P219" i="10"/>
  <c r="O219" i="10"/>
  <c r="R218" i="10"/>
  <c r="Q218" i="10"/>
  <c r="P218" i="10"/>
  <c r="O218" i="10"/>
  <c r="R217" i="10"/>
  <c r="Q217" i="10"/>
  <c r="P217" i="10"/>
  <c r="O217" i="10"/>
  <c r="R216" i="10"/>
  <c r="Q216" i="10"/>
  <c r="P216" i="10"/>
  <c r="O216" i="10"/>
  <c r="R215" i="10"/>
  <c r="Q215" i="10"/>
  <c r="P215" i="10"/>
  <c r="O215" i="10"/>
  <c r="R214" i="10"/>
  <c r="Q214" i="10"/>
  <c r="P214" i="10"/>
  <c r="O214" i="10"/>
  <c r="R213" i="10"/>
  <c r="Q213" i="10"/>
  <c r="P213" i="10"/>
  <c r="O213" i="10"/>
  <c r="R212" i="10"/>
  <c r="Q212" i="10"/>
  <c r="P212" i="10"/>
  <c r="O212" i="10"/>
  <c r="R211" i="10"/>
  <c r="Q211" i="10"/>
  <c r="P211" i="10"/>
  <c r="O211" i="10"/>
  <c r="R210" i="10"/>
  <c r="Q210" i="10"/>
  <c r="P210" i="10"/>
  <c r="O210" i="10"/>
  <c r="R209" i="10"/>
  <c r="Q209" i="10"/>
  <c r="P209" i="10"/>
  <c r="O209" i="10"/>
  <c r="R208" i="10"/>
  <c r="Q208" i="10"/>
  <c r="P208" i="10"/>
  <c r="O208" i="10"/>
  <c r="R207" i="10"/>
  <c r="Q207" i="10"/>
  <c r="P207" i="10"/>
  <c r="O207" i="10"/>
  <c r="R206" i="10"/>
  <c r="Q206" i="10"/>
  <c r="P206" i="10"/>
  <c r="O206" i="10"/>
  <c r="R205" i="10"/>
  <c r="Q205" i="10"/>
  <c r="P205" i="10"/>
  <c r="O205" i="10"/>
  <c r="R204" i="10"/>
  <c r="Q204" i="10"/>
  <c r="P204" i="10"/>
  <c r="O204" i="10"/>
  <c r="R203" i="10"/>
  <c r="Q203" i="10"/>
  <c r="P203" i="10"/>
  <c r="O203" i="10"/>
  <c r="R202" i="10"/>
  <c r="Q202" i="10"/>
  <c r="P202" i="10"/>
  <c r="O202" i="10"/>
  <c r="R201" i="10"/>
  <c r="Q201" i="10"/>
  <c r="P201" i="10"/>
  <c r="O201" i="10"/>
  <c r="R200" i="10"/>
  <c r="Q200" i="10"/>
  <c r="P200" i="10"/>
  <c r="O200" i="10"/>
  <c r="R199" i="10"/>
  <c r="Q199" i="10"/>
  <c r="P199" i="10"/>
  <c r="O199" i="10"/>
  <c r="R198" i="10"/>
  <c r="Q198" i="10"/>
  <c r="P198" i="10"/>
  <c r="O198" i="10"/>
  <c r="R197" i="10"/>
  <c r="Q197" i="10"/>
  <c r="P197" i="10"/>
  <c r="O197" i="10"/>
  <c r="R196" i="10"/>
  <c r="Q196" i="10"/>
  <c r="P196" i="10"/>
  <c r="O196" i="10"/>
  <c r="R195" i="10"/>
  <c r="Q195" i="10"/>
  <c r="P195" i="10"/>
  <c r="O195" i="10"/>
  <c r="R194" i="10"/>
  <c r="Q194" i="10"/>
  <c r="P194" i="10"/>
  <c r="O194" i="10"/>
  <c r="R193" i="10"/>
  <c r="Q193" i="10"/>
  <c r="P193" i="10"/>
  <c r="O193" i="10"/>
  <c r="R192" i="10"/>
  <c r="Q192" i="10"/>
  <c r="P192" i="10"/>
  <c r="O192" i="10"/>
  <c r="R191" i="10"/>
  <c r="Q191" i="10"/>
  <c r="P191" i="10"/>
  <c r="O191" i="10"/>
  <c r="R190" i="10"/>
  <c r="Q190" i="10"/>
  <c r="P190" i="10"/>
  <c r="O190" i="10"/>
  <c r="R189" i="10"/>
  <c r="Q189" i="10"/>
  <c r="P189" i="10"/>
  <c r="O189" i="10"/>
  <c r="R188" i="10"/>
  <c r="Q188" i="10"/>
  <c r="P188" i="10"/>
  <c r="O188" i="10"/>
  <c r="R187" i="10"/>
  <c r="Q187" i="10"/>
  <c r="P187" i="10"/>
  <c r="O187" i="10"/>
  <c r="R186" i="10"/>
  <c r="Q186" i="10"/>
  <c r="P186" i="10"/>
  <c r="O186" i="10"/>
  <c r="R185" i="10"/>
  <c r="Q185" i="10"/>
  <c r="P185" i="10"/>
  <c r="O185" i="10"/>
  <c r="R184" i="10"/>
  <c r="Q184" i="10"/>
  <c r="P184" i="10"/>
  <c r="O184" i="10"/>
  <c r="R183" i="10"/>
  <c r="Q183" i="10"/>
  <c r="P183" i="10"/>
  <c r="O183" i="10"/>
  <c r="R182" i="10"/>
  <c r="Q182" i="10"/>
  <c r="P182" i="10"/>
  <c r="O182" i="10"/>
  <c r="R181" i="10"/>
  <c r="Q181" i="10"/>
  <c r="P181" i="10"/>
  <c r="O181" i="10"/>
  <c r="R180" i="10"/>
  <c r="Q180" i="10"/>
  <c r="P180" i="10"/>
  <c r="O180" i="10"/>
  <c r="R179" i="10"/>
  <c r="Q179" i="10"/>
  <c r="P179" i="10"/>
  <c r="O179" i="10"/>
  <c r="R178" i="10"/>
  <c r="Q178" i="10"/>
  <c r="P178" i="10"/>
  <c r="O178" i="10"/>
  <c r="R177" i="10"/>
  <c r="Q177" i="10"/>
  <c r="P177" i="10"/>
  <c r="O177" i="10"/>
  <c r="R176" i="10"/>
  <c r="Q176" i="10"/>
  <c r="P176" i="10"/>
  <c r="O176" i="10"/>
  <c r="R175" i="10"/>
  <c r="Q175" i="10"/>
  <c r="P175" i="10"/>
  <c r="O175" i="10"/>
  <c r="R174" i="10"/>
  <c r="Q174" i="10"/>
  <c r="P174" i="10"/>
  <c r="O174" i="10"/>
  <c r="R173" i="10"/>
  <c r="Q173" i="10"/>
  <c r="P173" i="10"/>
  <c r="O173" i="10"/>
  <c r="R172" i="10"/>
  <c r="Q172" i="10"/>
  <c r="P172" i="10"/>
  <c r="O172" i="10"/>
  <c r="R171" i="10"/>
  <c r="Q171" i="10"/>
  <c r="P171" i="10"/>
  <c r="O171" i="10"/>
  <c r="R170" i="10"/>
  <c r="Q170" i="10"/>
  <c r="P170" i="10"/>
  <c r="O170" i="10"/>
  <c r="R169" i="10"/>
  <c r="Q169" i="10"/>
  <c r="P169" i="10"/>
  <c r="O169" i="10"/>
  <c r="R168" i="10"/>
  <c r="Q168" i="10"/>
  <c r="P168" i="10"/>
  <c r="O168" i="10"/>
  <c r="R167" i="10"/>
  <c r="Q167" i="10"/>
  <c r="P167" i="10"/>
  <c r="O167" i="10"/>
  <c r="R166" i="10"/>
  <c r="Q166" i="10"/>
  <c r="P166" i="10"/>
  <c r="O166" i="10"/>
  <c r="R165" i="10"/>
  <c r="Q165" i="10"/>
  <c r="P165" i="10"/>
  <c r="O165" i="10"/>
  <c r="R164" i="10"/>
  <c r="Q164" i="10"/>
  <c r="P164" i="10"/>
  <c r="O164" i="10"/>
  <c r="R163" i="10"/>
  <c r="Q163" i="10"/>
  <c r="P163" i="10"/>
  <c r="O163" i="10"/>
  <c r="R162" i="10"/>
  <c r="Q162" i="10"/>
  <c r="P162" i="10"/>
  <c r="O162" i="10"/>
  <c r="R161" i="10"/>
  <c r="Q161" i="10"/>
  <c r="P161" i="10"/>
  <c r="O161" i="10"/>
  <c r="R160" i="10"/>
  <c r="Q160" i="10"/>
  <c r="P160" i="10"/>
  <c r="O160" i="10"/>
  <c r="R159" i="10"/>
  <c r="Q159" i="10"/>
  <c r="P159" i="10"/>
  <c r="O159" i="10"/>
  <c r="R158" i="10"/>
  <c r="Q158" i="10"/>
  <c r="P158" i="10"/>
  <c r="O158" i="10"/>
  <c r="R157" i="10"/>
  <c r="Q157" i="10"/>
  <c r="P157" i="10"/>
  <c r="O157" i="10"/>
  <c r="R156" i="10"/>
  <c r="Q156" i="10"/>
  <c r="P156" i="10"/>
  <c r="O156" i="10"/>
  <c r="R155" i="10"/>
  <c r="Q155" i="10"/>
  <c r="P155" i="10"/>
  <c r="O155" i="10"/>
  <c r="R154" i="10"/>
  <c r="Q154" i="10"/>
  <c r="P154" i="10"/>
  <c r="O154" i="10"/>
  <c r="R153" i="10"/>
  <c r="Q153" i="10"/>
  <c r="P153" i="10"/>
  <c r="O153" i="10"/>
  <c r="R152" i="10"/>
  <c r="Q152" i="10"/>
  <c r="P152" i="10"/>
  <c r="O152" i="10"/>
  <c r="R151" i="10"/>
  <c r="Q151" i="10"/>
  <c r="P151" i="10"/>
  <c r="O151" i="10"/>
  <c r="R150" i="10"/>
  <c r="Q150" i="10"/>
  <c r="P150" i="10"/>
  <c r="O150" i="10"/>
  <c r="R149" i="10"/>
  <c r="Q149" i="10"/>
  <c r="P149" i="10"/>
  <c r="O149" i="10"/>
  <c r="R148" i="10"/>
  <c r="Q148" i="10"/>
  <c r="P148" i="10"/>
  <c r="O148" i="10"/>
  <c r="R147" i="10"/>
  <c r="Q147" i="10"/>
  <c r="P147" i="10"/>
  <c r="O147" i="10"/>
  <c r="R146" i="10"/>
  <c r="Q146" i="10"/>
  <c r="P146" i="10"/>
  <c r="O146" i="10"/>
  <c r="R145" i="10"/>
  <c r="Q145" i="10"/>
  <c r="P145" i="10"/>
  <c r="O145" i="10"/>
  <c r="R144" i="10"/>
  <c r="Q144" i="10"/>
  <c r="P144" i="10"/>
  <c r="O144" i="10"/>
  <c r="R143" i="10"/>
  <c r="Q143" i="10"/>
  <c r="P143" i="10"/>
  <c r="O143" i="10"/>
  <c r="R142" i="10"/>
  <c r="Q142" i="10"/>
  <c r="P142" i="10"/>
  <c r="O142" i="10"/>
  <c r="R141" i="10"/>
  <c r="Q141" i="10"/>
  <c r="P141" i="10"/>
  <c r="O141" i="10"/>
  <c r="R140" i="10"/>
  <c r="Q140" i="10"/>
  <c r="P140" i="10"/>
  <c r="O140" i="10"/>
  <c r="R139" i="10"/>
  <c r="Q139" i="10"/>
  <c r="P139" i="10"/>
  <c r="O139" i="10"/>
  <c r="R138" i="10"/>
  <c r="Q138" i="10"/>
  <c r="P138" i="10"/>
  <c r="O138" i="10"/>
  <c r="R137" i="10"/>
  <c r="Q137" i="10"/>
  <c r="P137" i="10"/>
  <c r="O137" i="10"/>
  <c r="R136" i="10"/>
  <c r="Q136" i="10"/>
  <c r="P136" i="10"/>
  <c r="O136" i="10"/>
  <c r="R135" i="10"/>
  <c r="Q135" i="10"/>
  <c r="P135" i="10"/>
  <c r="O135" i="10"/>
  <c r="R134" i="10"/>
  <c r="Q134" i="10"/>
  <c r="P134" i="10"/>
  <c r="O134" i="10"/>
  <c r="R133" i="10"/>
  <c r="Q133" i="10"/>
  <c r="P133" i="10"/>
  <c r="O133" i="10"/>
  <c r="R132" i="10"/>
  <c r="Q132" i="10"/>
  <c r="P132" i="10"/>
  <c r="O132" i="10"/>
  <c r="R131" i="10"/>
  <c r="Q131" i="10"/>
  <c r="P131" i="10"/>
  <c r="O131" i="10"/>
  <c r="R130" i="10"/>
  <c r="Q130" i="10"/>
  <c r="P130" i="10"/>
  <c r="O130" i="10"/>
  <c r="R129" i="10"/>
  <c r="Q129" i="10"/>
  <c r="P129" i="10"/>
  <c r="O129" i="10"/>
  <c r="R128" i="10"/>
  <c r="Q128" i="10"/>
  <c r="P128" i="10"/>
  <c r="O128" i="10"/>
  <c r="R127" i="10"/>
  <c r="Q127" i="10"/>
  <c r="P127" i="10"/>
  <c r="O127" i="10"/>
  <c r="R126" i="10"/>
  <c r="Q126" i="10"/>
  <c r="P126" i="10"/>
  <c r="O126" i="10"/>
  <c r="R125" i="10"/>
  <c r="Q125" i="10"/>
  <c r="P125" i="10"/>
  <c r="O125" i="10"/>
  <c r="R124" i="10"/>
  <c r="Q124" i="10"/>
  <c r="P124" i="10"/>
  <c r="O124" i="10"/>
  <c r="R123" i="10"/>
  <c r="Q123" i="10"/>
  <c r="P123" i="10"/>
  <c r="O123" i="10"/>
  <c r="R122" i="10"/>
  <c r="Q122" i="10"/>
  <c r="P122" i="10"/>
  <c r="O122" i="10"/>
  <c r="R121" i="10"/>
  <c r="Q121" i="10"/>
  <c r="P121" i="10"/>
  <c r="O121" i="10"/>
  <c r="R120" i="10"/>
  <c r="Q120" i="10"/>
  <c r="P120" i="10"/>
  <c r="O120" i="10"/>
  <c r="R119" i="10"/>
  <c r="Q119" i="10"/>
  <c r="P119" i="10"/>
  <c r="O119" i="10"/>
  <c r="R118" i="10"/>
  <c r="Q118" i="10"/>
  <c r="P118" i="10"/>
  <c r="O118" i="10"/>
  <c r="R117" i="10"/>
  <c r="Q117" i="10"/>
  <c r="P117" i="10"/>
  <c r="O117" i="10"/>
  <c r="R116" i="10"/>
  <c r="Q116" i="10"/>
  <c r="P116" i="10"/>
  <c r="O116" i="10"/>
  <c r="R115" i="10"/>
  <c r="Q115" i="10"/>
  <c r="P115" i="10"/>
  <c r="O115" i="10"/>
  <c r="R114" i="10"/>
  <c r="Q114" i="10"/>
  <c r="P114" i="10"/>
  <c r="O114" i="10"/>
  <c r="R113" i="10"/>
  <c r="Q113" i="10"/>
  <c r="P113" i="10"/>
  <c r="O113" i="10"/>
  <c r="R112" i="10"/>
  <c r="Q112" i="10"/>
  <c r="P112" i="10"/>
  <c r="O112" i="10"/>
  <c r="R111" i="10"/>
  <c r="Q111" i="10"/>
  <c r="P111" i="10"/>
  <c r="O111" i="10"/>
  <c r="R110" i="10"/>
  <c r="Q110" i="10"/>
  <c r="P110" i="10"/>
  <c r="O110" i="10"/>
  <c r="R109" i="10"/>
  <c r="Q109" i="10"/>
  <c r="P109" i="10"/>
  <c r="O109" i="10"/>
  <c r="R108" i="10"/>
  <c r="Q108" i="10"/>
  <c r="P108" i="10"/>
  <c r="O108" i="10"/>
  <c r="R107" i="10"/>
  <c r="Q107" i="10"/>
  <c r="P107" i="10"/>
  <c r="O107" i="10"/>
  <c r="R106" i="10"/>
  <c r="Q106" i="10"/>
  <c r="P106" i="10"/>
  <c r="O106" i="10"/>
  <c r="R105" i="10"/>
  <c r="Q105" i="10"/>
  <c r="P105" i="10"/>
  <c r="O105" i="10"/>
  <c r="R104" i="10"/>
  <c r="Q104" i="10"/>
  <c r="P104" i="10"/>
  <c r="O104" i="10"/>
  <c r="R103" i="10"/>
  <c r="Q103" i="10"/>
  <c r="P103" i="10"/>
  <c r="O103" i="10"/>
  <c r="R102" i="10"/>
  <c r="Q102" i="10"/>
  <c r="P102" i="10"/>
  <c r="O102" i="10"/>
  <c r="R101" i="10"/>
  <c r="Q101" i="10"/>
  <c r="P101" i="10"/>
  <c r="O101" i="10"/>
  <c r="R100" i="10"/>
  <c r="Q100" i="10"/>
  <c r="P100" i="10"/>
  <c r="O100" i="10"/>
  <c r="R99" i="10"/>
  <c r="Q99" i="10"/>
  <c r="P99" i="10"/>
  <c r="O99" i="10"/>
  <c r="R98" i="10"/>
  <c r="Q98" i="10"/>
  <c r="P98" i="10"/>
  <c r="O98" i="10"/>
  <c r="R97" i="10"/>
  <c r="Q97" i="10"/>
  <c r="P97" i="10"/>
  <c r="O97" i="10"/>
  <c r="R96" i="10"/>
  <c r="Q96" i="10"/>
  <c r="P96" i="10"/>
  <c r="O96" i="10"/>
  <c r="R95" i="10"/>
  <c r="Q95" i="10"/>
  <c r="P95" i="10"/>
  <c r="O95" i="10"/>
  <c r="R94" i="10"/>
  <c r="Q94" i="10"/>
  <c r="P94" i="10"/>
  <c r="O94" i="10"/>
  <c r="R93" i="10"/>
  <c r="Q93" i="10"/>
  <c r="P93" i="10"/>
  <c r="O93" i="10"/>
  <c r="R92" i="10"/>
  <c r="Q92" i="10"/>
  <c r="P92" i="10"/>
  <c r="O92" i="10"/>
  <c r="R91" i="10"/>
  <c r="Q91" i="10"/>
  <c r="P91" i="10"/>
  <c r="O91" i="10"/>
  <c r="R90" i="10"/>
  <c r="Q90" i="10"/>
  <c r="P90" i="10"/>
  <c r="O90" i="10"/>
  <c r="R89" i="10"/>
  <c r="Q89" i="10"/>
  <c r="P89" i="10"/>
  <c r="O89" i="10"/>
  <c r="R88" i="10"/>
  <c r="Q88" i="10"/>
  <c r="P88" i="10"/>
  <c r="O88" i="10"/>
  <c r="R87" i="10"/>
  <c r="Q87" i="10"/>
  <c r="P87" i="10"/>
  <c r="O87" i="10"/>
  <c r="R86" i="10"/>
  <c r="Q86" i="10"/>
  <c r="P86" i="10"/>
  <c r="O86" i="10"/>
  <c r="R85" i="10"/>
  <c r="Q85" i="10"/>
  <c r="P85" i="10"/>
  <c r="O85" i="10"/>
  <c r="R84" i="10"/>
  <c r="Q84" i="10"/>
  <c r="P84" i="10"/>
  <c r="O84" i="10"/>
  <c r="R83" i="10"/>
  <c r="Q83" i="10"/>
  <c r="P83" i="10"/>
  <c r="O83" i="10"/>
  <c r="R82" i="10"/>
  <c r="Q82" i="10"/>
  <c r="P82" i="10"/>
  <c r="O82" i="10"/>
  <c r="R81" i="10"/>
  <c r="Q81" i="10"/>
  <c r="P81" i="10"/>
  <c r="O81" i="10"/>
  <c r="R80" i="10"/>
  <c r="Q80" i="10"/>
  <c r="P80" i="10"/>
  <c r="O80" i="10"/>
  <c r="R79" i="10"/>
  <c r="Q79" i="10"/>
  <c r="P79" i="10"/>
  <c r="O79" i="10"/>
  <c r="R78" i="10"/>
  <c r="Q78" i="10"/>
  <c r="P78" i="10"/>
  <c r="O78" i="10"/>
  <c r="R77" i="10"/>
  <c r="Q77" i="10"/>
  <c r="P77" i="10"/>
  <c r="O77" i="10"/>
  <c r="R76" i="10"/>
  <c r="Q76" i="10"/>
  <c r="P76" i="10"/>
  <c r="O76" i="10"/>
  <c r="R75" i="10"/>
  <c r="Q75" i="10"/>
  <c r="P75" i="10"/>
  <c r="O75" i="10"/>
  <c r="R74" i="10"/>
  <c r="Q74" i="10"/>
  <c r="P74" i="10"/>
  <c r="O74" i="10"/>
  <c r="R73" i="10"/>
  <c r="Q73" i="10"/>
  <c r="P73" i="10"/>
  <c r="O73" i="10"/>
  <c r="R72" i="10"/>
  <c r="Q72" i="10"/>
  <c r="P72" i="10"/>
  <c r="O72" i="10"/>
  <c r="R71" i="10"/>
  <c r="Q71" i="10"/>
  <c r="P71" i="10"/>
  <c r="O71" i="10"/>
  <c r="R70" i="10"/>
  <c r="Q70" i="10"/>
  <c r="P70" i="10"/>
  <c r="O70" i="10"/>
  <c r="R69" i="10"/>
  <c r="Q69" i="10"/>
  <c r="P69" i="10"/>
  <c r="O69" i="10"/>
  <c r="R68" i="10"/>
  <c r="Q68" i="10"/>
  <c r="P68" i="10"/>
  <c r="O68" i="10"/>
  <c r="R67" i="10"/>
  <c r="Q67" i="10"/>
  <c r="P67" i="10"/>
  <c r="O67" i="10"/>
  <c r="R66" i="10"/>
  <c r="Q66" i="10"/>
  <c r="P66" i="10"/>
  <c r="O66" i="10"/>
  <c r="R65" i="10"/>
  <c r="Q65" i="10"/>
  <c r="P65" i="10"/>
  <c r="O65" i="10"/>
  <c r="R64" i="10"/>
  <c r="Q64" i="10"/>
  <c r="P64" i="10"/>
  <c r="O64" i="10"/>
  <c r="R63" i="10"/>
  <c r="Q63" i="10"/>
  <c r="P63" i="10"/>
  <c r="O63" i="10"/>
  <c r="R62" i="10"/>
  <c r="Q62" i="10"/>
  <c r="P62" i="10"/>
  <c r="O62" i="10"/>
  <c r="R61" i="10"/>
  <c r="Q61" i="10"/>
  <c r="P61" i="10"/>
  <c r="O61" i="10"/>
  <c r="R60" i="10"/>
  <c r="Q60" i="10"/>
  <c r="P60" i="10"/>
  <c r="O60" i="10"/>
  <c r="R59" i="10"/>
  <c r="Q59" i="10"/>
  <c r="P59" i="10"/>
  <c r="O59" i="10"/>
  <c r="R58" i="10"/>
  <c r="Q58" i="10"/>
  <c r="P58" i="10"/>
  <c r="O58" i="10"/>
  <c r="R57" i="10"/>
  <c r="Q57" i="10"/>
  <c r="P57" i="10"/>
  <c r="O57" i="10"/>
  <c r="R56" i="10"/>
  <c r="Q56" i="10"/>
  <c r="P56" i="10"/>
  <c r="O56" i="10"/>
  <c r="R55" i="10"/>
  <c r="Q55" i="10"/>
  <c r="P55" i="10"/>
  <c r="O55" i="10"/>
  <c r="R54" i="10"/>
  <c r="Q54" i="10"/>
  <c r="P54" i="10"/>
  <c r="O54" i="10"/>
  <c r="R53" i="10"/>
  <c r="Q53" i="10"/>
  <c r="P53" i="10"/>
  <c r="O53" i="10"/>
  <c r="R52" i="10"/>
  <c r="Q52" i="10"/>
  <c r="P52" i="10"/>
  <c r="O52" i="10"/>
  <c r="R51" i="10"/>
  <c r="Q51" i="10"/>
  <c r="P51" i="10"/>
  <c r="O51" i="10"/>
  <c r="R50" i="10"/>
  <c r="Q50" i="10"/>
  <c r="P50" i="10"/>
  <c r="O50" i="10"/>
  <c r="R49" i="10"/>
  <c r="Q49" i="10"/>
  <c r="P49" i="10"/>
  <c r="O49" i="10"/>
  <c r="R48" i="10"/>
  <c r="Q48" i="10"/>
  <c r="P48" i="10"/>
  <c r="O48" i="10"/>
  <c r="R47" i="10"/>
  <c r="Q47" i="10"/>
  <c r="P47" i="10"/>
  <c r="O47" i="10"/>
  <c r="R46" i="10"/>
  <c r="Q46" i="10"/>
  <c r="P46" i="10"/>
  <c r="O46" i="10"/>
  <c r="R45" i="10"/>
  <c r="Q45" i="10"/>
  <c r="P45" i="10"/>
  <c r="O45" i="10"/>
  <c r="R44" i="10"/>
  <c r="Q44" i="10"/>
  <c r="P44" i="10"/>
  <c r="O44" i="10"/>
  <c r="R43" i="10"/>
  <c r="Q43" i="10"/>
  <c r="P43" i="10"/>
  <c r="O43" i="10"/>
  <c r="R42" i="10"/>
  <c r="Q42" i="10"/>
  <c r="P42" i="10"/>
  <c r="O42" i="10"/>
  <c r="R41" i="10"/>
  <c r="Q41" i="10"/>
  <c r="P41" i="10"/>
  <c r="O41" i="10"/>
  <c r="R40" i="10"/>
  <c r="Q40" i="10"/>
  <c r="P40" i="10"/>
  <c r="O40" i="10"/>
  <c r="R39" i="10"/>
  <c r="Q39" i="10"/>
  <c r="P39" i="10"/>
  <c r="O39" i="10"/>
  <c r="R38" i="10"/>
  <c r="Q38" i="10"/>
  <c r="P38" i="10"/>
  <c r="O38" i="10"/>
  <c r="R37" i="10"/>
  <c r="Q37" i="10"/>
  <c r="P37" i="10"/>
  <c r="O37" i="10"/>
  <c r="AI36" i="10"/>
  <c r="AJ36" i="10"/>
  <c r="AK36" i="10"/>
  <c r="R36" i="10"/>
  <c r="Q36" i="10"/>
  <c r="P36" i="10"/>
  <c r="O36" i="10"/>
  <c r="AK35" i="10"/>
  <c r="AL35" i="10"/>
  <c r="AD35" i="10"/>
  <c r="AE35" i="10"/>
  <c r="AF35" i="10"/>
  <c r="R35" i="10"/>
  <c r="Q35" i="10"/>
  <c r="P35" i="10"/>
  <c r="O35" i="10"/>
  <c r="R34" i="10"/>
  <c r="Q34" i="10"/>
  <c r="P34" i="10"/>
  <c r="O34" i="10"/>
  <c r="R33" i="10"/>
  <c r="Q33" i="10"/>
  <c r="P33" i="10"/>
  <c r="O33" i="10"/>
  <c r="R32" i="10"/>
  <c r="Q32" i="10"/>
  <c r="P32" i="10"/>
  <c r="O32" i="10"/>
  <c r="R31" i="10"/>
  <c r="Q31" i="10"/>
  <c r="P31" i="10"/>
  <c r="O31" i="10"/>
  <c r="T30" i="10"/>
  <c r="R30" i="10"/>
  <c r="S30" i="10"/>
  <c r="P30" i="10"/>
  <c r="O30" i="10"/>
  <c r="T29" i="10"/>
  <c r="R29" i="10"/>
  <c r="S29" i="10"/>
  <c r="P29" i="10"/>
  <c r="O29" i="10"/>
  <c r="AF28" i="10"/>
  <c r="AE28" i="10"/>
  <c r="AD28" i="10"/>
  <c r="T28" i="10"/>
  <c r="P28" i="10"/>
  <c r="Q28" i="10"/>
  <c r="O28" i="10"/>
  <c r="R28" i="10"/>
  <c r="S28" i="10"/>
  <c r="T27" i="10"/>
  <c r="P27" i="10"/>
  <c r="Q27" i="10"/>
  <c r="O27" i="10"/>
  <c r="R27" i="10"/>
  <c r="S27" i="10"/>
  <c r="T26" i="10"/>
  <c r="R26" i="10"/>
  <c r="P26" i="10"/>
  <c r="O26" i="10"/>
  <c r="S25" i="10"/>
  <c r="R25" i="10"/>
  <c r="Q25" i="10"/>
  <c r="P25" i="10"/>
  <c r="O25" i="10"/>
  <c r="T24" i="10"/>
  <c r="P24" i="10"/>
  <c r="Q24" i="10"/>
  <c r="O24" i="10"/>
  <c r="R24" i="10"/>
  <c r="S24" i="10"/>
  <c r="S23" i="10"/>
  <c r="P23" i="10"/>
  <c r="Q23" i="10"/>
  <c r="O23" i="10"/>
  <c r="R23" i="10"/>
  <c r="T23" i="10"/>
  <c r="T22" i="10"/>
  <c r="P22" i="10"/>
  <c r="Q22" i="10"/>
  <c r="O22" i="10"/>
  <c r="R22" i="10"/>
  <c r="S22" i="10"/>
  <c r="S21" i="10"/>
  <c r="R21" i="10"/>
  <c r="Q21" i="10"/>
  <c r="P21" i="10"/>
  <c r="O21" i="10"/>
  <c r="T20" i="10"/>
  <c r="R20" i="10"/>
  <c r="P20" i="10"/>
  <c r="O20" i="10"/>
  <c r="T19" i="10"/>
  <c r="P19" i="10"/>
  <c r="Q19" i="10"/>
  <c r="O19" i="10"/>
  <c r="R19" i="10"/>
  <c r="S19" i="10"/>
  <c r="S18" i="10"/>
  <c r="P18" i="10"/>
  <c r="Q18" i="10"/>
  <c r="O18" i="10"/>
  <c r="R18" i="10"/>
  <c r="T18" i="10"/>
  <c r="S17" i="10"/>
  <c r="P17" i="10"/>
  <c r="Q17" i="10"/>
  <c r="O17" i="10"/>
  <c r="R17" i="10"/>
  <c r="T17" i="10"/>
  <c r="T16" i="10"/>
  <c r="R16" i="10"/>
  <c r="P16" i="10"/>
  <c r="O16" i="10"/>
  <c r="T15" i="10"/>
  <c r="P15" i="10"/>
  <c r="Q15" i="10"/>
  <c r="O15" i="10"/>
  <c r="R15" i="10"/>
  <c r="S15" i="10"/>
  <c r="S14" i="10"/>
  <c r="P14" i="10"/>
  <c r="Q14" i="10"/>
  <c r="O14" i="10"/>
  <c r="R14" i="10"/>
  <c r="T14" i="10"/>
  <c r="T13" i="10"/>
  <c r="R13" i="10"/>
  <c r="P13" i="10"/>
  <c r="O13" i="10"/>
  <c r="S12" i="10"/>
  <c r="P12" i="10"/>
  <c r="Q12" i="10"/>
  <c r="O12" i="10"/>
  <c r="R12" i="10"/>
  <c r="T12" i="10"/>
  <c r="S11" i="10"/>
  <c r="R11" i="10"/>
  <c r="Q11" i="10"/>
  <c r="P11" i="10"/>
  <c r="O11" i="10"/>
  <c r="T10" i="10"/>
  <c r="R10" i="10"/>
  <c r="P10" i="10"/>
  <c r="O10" i="10"/>
  <c r="T9" i="10"/>
  <c r="P9" i="10"/>
  <c r="Q9" i="10"/>
  <c r="O9" i="10"/>
  <c r="R9" i="10"/>
  <c r="S9" i="10"/>
  <c r="S8" i="10"/>
  <c r="R8" i="10"/>
  <c r="Q8" i="10"/>
  <c r="P8" i="10"/>
  <c r="O8" i="10"/>
  <c r="O2" i="10"/>
  <c r="T15" i="9"/>
  <c r="T16" i="9"/>
  <c r="T17" i="9"/>
  <c r="T18" i="9"/>
  <c r="T19" i="9"/>
  <c r="T20" i="9"/>
  <c r="T21" i="9"/>
  <c r="T22" i="9"/>
  <c r="S23" i="9"/>
  <c r="T24" i="9"/>
  <c r="T25" i="9"/>
  <c r="S26" i="9"/>
  <c r="S27" i="9"/>
  <c r="T28" i="9"/>
  <c r="T29" i="9"/>
  <c r="S30" i="9"/>
  <c r="T31" i="9"/>
  <c r="T32" i="9"/>
  <c r="S33" i="9"/>
  <c r="T34" i="9"/>
  <c r="S35" i="9"/>
  <c r="T36" i="9"/>
  <c r="S37" i="9"/>
  <c r="S38" i="9"/>
  <c r="S39" i="9"/>
  <c r="T40" i="9"/>
  <c r="S41" i="9"/>
  <c r="S42" i="9"/>
  <c r="T43" i="9"/>
  <c r="T44" i="9"/>
  <c r="S45" i="9"/>
  <c r="S46" i="9"/>
  <c r="T47" i="9"/>
  <c r="S48" i="9"/>
  <c r="T49" i="9"/>
  <c r="T50" i="9"/>
  <c r="S51" i="9"/>
  <c r="S52" i="9"/>
  <c r="T53" i="9"/>
  <c r="T54" i="9"/>
  <c r="S55" i="9"/>
  <c r="T56" i="9"/>
  <c r="S57" i="9"/>
  <c r="T58" i="9"/>
  <c r="S59" i="9"/>
  <c r="T60" i="9"/>
  <c r="T61" i="9"/>
  <c r="T62" i="9"/>
  <c r="T63" i="9"/>
  <c r="T64" i="9"/>
  <c r="T9" i="9"/>
  <c r="T10" i="9"/>
  <c r="T11" i="9"/>
  <c r="T12" i="9"/>
  <c r="S13" i="9"/>
  <c r="S14" i="9"/>
  <c r="T8" i="9"/>
  <c r="R13" i="9"/>
  <c r="T13" i="9"/>
  <c r="R14" i="9"/>
  <c r="T14" i="9"/>
  <c r="R23" i="9"/>
  <c r="T23" i="9"/>
  <c r="O26" i="9"/>
  <c r="R26" i="9"/>
  <c r="T26" i="9"/>
  <c r="R27" i="9"/>
  <c r="T27" i="9"/>
  <c r="R30" i="9"/>
  <c r="T30" i="9"/>
  <c r="O33" i="9"/>
  <c r="R33" i="9"/>
  <c r="T33" i="9"/>
  <c r="O35" i="9"/>
  <c r="R35" i="9"/>
  <c r="T35" i="9"/>
  <c r="R37" i="9"/>
  <c r="T37" i="9"/>
  <c r="O38" i="9"/>
  <c r="R38" i="9"/>
  <c r="T38" i="9"/>
  <c r="O39" i="9"/>
  <c r="R39" i="9"/>
  <c r="T39" i="9"/>
  <c r="O41" i="9"/>
  <c r="R41" i="9"/>
  <c r="T41" i="9"/>
  <c r="R42" i="9"/>
  <c r="T42" i="9"/>
  <c r="R45" i="9"/>
  <c r="T45" i="9"/>
  <c r="O46" i="9"/>
  <c r="R46" i="9"/>
  <c r="T46" i="9"/>
  <c r="O48" i="9"/>
  <c r="R48" i="9"/>
  <c r="T48" i="9"/>
  <c r="O51" i="9"/>
  <c r="R51" i="9"/>
  <c r="T51" i="9"/>
  <c r="O52" i="9"/>
  <c r="R52" i="9"/>
  <c r="T52" i="9"/>
  <c r="R55" i="9"/>
  <c r="T55" i="9"/>
  <c r="O57" i="9"/>
  <c r="R57" i="9"/>
  <c r="T57" i="9"/>
  <c r="R59" i="9"/>
  <c r="T59" i="9"/>
  <c r="R66" i="9"/>
  <c r="T66" i="9"/>
  <c r="R69" i="9"/>
  <c r="T69" i="9"/>
  <c r="R71" i="9"/>
  <c r="T71" i="9"/>
  <c r="O73" i="9"/>
  <c r="R73" i="9"/>
  <c r="T73" i="9"/>
  <c r="O75" i="9"/>
  <c r="R75" i="9"/>
  <c r="T75" i="9"/>
  <c r="O79" i="9"/>
  <c r="R79" i="9"/>
  <c r="T79" i="9"/>
  <c r="O80" i="9"/>
  <c r="R80" i="9"/>
  <c r="T80" i="9"/>
  <c r="O83" i="9"/>
  <c r="R83" i="9"/>
  <c r="T83" i="9"/>
  <c r="O84" i="9"/>
  <c r="R84" i="9"/>
  <c r="T84" i="9"/>
  <c r="O85" i="9"/>
  <c r="R85" i="9"/>
  <c r="T85" i="9"/>
  <c r="O86" i="9"/>
  <c r="R86" i="9"/>
  <c r="T86" i="9"/>
  <c r="O87" i="9"/>
  <c r="R87" i="9"/>
  <c r="T87" i="9"/>
  <c r="O89" i="9"/>
  <c r="R89" i="9"/>
  <c r="T89" i="9"/>
  <c r="C17" i="4"/>
  <c r="Q29" i="10"/>
  <c r="Q30" i="10"/>
  <c r="T11" i="10"/>
  <c r="S13" i="10"/>
  <c r="Q13" i="10"/>
  <c r="T8" i="10"/>
  <c r="S16" i="10"/>
  <c r="Q16" i="10"/>
  <c r="S20" i="10"/>
  <c r="Q20" i="10"/>
  <c r="T21" i="10"/>
  <c r="T25" i="10"/>
  <c r="T34" i="10"/>
  <c r="S10" i="10"/>
  <c r="S26" i="10"/>
  <c r="S34" i="10"/>
  <c r="Q10" i="10"/>
  <c r="Q26" i="10"/>
  <c r="O60" i="9"/>
  <c r="P60" i="9"/>
  <c r="R60" i="9"/>
  <c r="O61" i="9"/>
  <c r="R61" i="9"/>
  <c r="S61" i="9"/>
  <c r="P61" i="9"/>
  <c r="Q61" i="9"/>
  <c r="Q60" i="9"/>
  <c r="S60" i="9"/>
  <c r="T33" i="10"/>
  <c r="T35" i="10"/>
  <c r="S33" i="10"/>
  <c r="S35" i="10"/>
  <c r="P52" i="9"/>
  <c r="Q52" i="9"/>
  <c r="O53" i="9"/>
  <c r="R53" i="9"/>
  <c r="S53" i="9"/>
  <c r="P53" i="9"/>
  <c r="Q53" i="9"/>
  <c r="B3" i="4"/>
  <c r="C3" i="4"/>
  <c r="G3" i="4"/>
  <c r="G5" i="4"/>
  <c r="F3" i="4"/>
  <c r="O34" i="9"/>
  <c r="P34" i="9"/>
  <c r="R34" i="9"/>
  <c r="Q34" i="9"/>
  <c r="S34" i="9"/>
  <c r="O27" i="9"/>
  <c r="P27" i="9"/>
  <c r="P26" i="9"/>
  <c r="Q26" i="9"/>
  <c r="O24" i="9"/>
  <c r="P24" i="9"/>
  <c r="R24" i="9"/>
  <c r="O25" i="9"/>
  <c r="P25" i="9"/>
  <c r="R25" i="9"/>
  <c r="P14" i="9"/>
  <c r="P15" i="9"/>
  <c r="Q15" i="9"/>
  <c r="O9" i="9"/>
  <c r="P9" i="9"/>
  <c r="R9" i="9"/>
  <c r="AA9" i="9"/>
  <c r="AB9" i="9"/>
  <c r="O10" i="9"/>
  <c r="R10" i="9"/>
  <c r="S10" i="9"/>
  <c r="P10" i="9"/>
  <c r="Q10" i="9"/>
  <c r="AA10" i="9"/>
  <c r="AB10" i="9"/>
  <c r="O11" i="9"/>
  <c r="R11" i="9"/>
  <c r="S11" i="9"/>
  <c r="P11" i="9"/>
  <c r="Q11" i="9"/>
  <c r="O12" i="9"/>
  <c r="R12" i="9"/>
  <c r="S12" i="9"/>
  <c r="P12" i="9"/>
  <c r="Q12" i="9"/>
  <c r="O13" i="9"/>
  <c r="P13" i="9"/>
  <c r="O14" i="9"/>
  <c r="O15" i="9"/>
  <c r="R15" i="9"/>
  <c r="S15" i="9"/>
  <c r="O16" i="9"/>
  <c r="R16" i="9"/>
  <c r="S16" i="9"/>
  <c r="P16" i="9"/>
  <c r="Q16" i="9"/>
  <c r="O17" i="9"/>
  <c r="R17" i="9"/>
  <c r="S17" i="9"/>
  <c r="P17" i="9"/>
  <c r="Q17" i="9"/>
  <c r="O18" i="9"/>
  <c r="R18" i="9"/>
  <c r="S18" i="9"/>
  <c r="P18" i="9"/>
  <c r="Q18" i="9"/>
  <c r="O19" i="9"/>
  <c r="R19" i="9"/>
  <c r="S19" i="9"/>
  <c r="P19" i="9"/>
  <c r="Q19" i="9"/>
  <c r="O20" i="9"/>
  <c r="R20" i="9"/>
  <c r="S20" i="9"/>
  <c r="P20" i="9"/>
  <c r="Q20" i="9"/>
  <c r="O21" i="9"/>
  <c r="R21" i="9"/>
  <c r="S21" i="9"/>
  <c r="P21" i="9"/>
  <c r="Q21" i="9"/>
  <c r="O22" i="9"/>
  <c r="R22" i="9"/>
  <c r="S22" i="9"/>
  <c r="P22" i="9"/>
  <c r="Q22" i="9"/>
  <c r="O23" i="9"/>
  <c r="P23" i="9"/>
  <c r="O28" i="9"/>
  <c r="R28" i="9"/>
  <c r="S28" i="9"/>
  <c r="P28" i="9"/>
  <c r="Q28" i="9"/>
  <c r="O29" i="9"/>
  <c r="R29" i="9"/>
  <c r="S29" i="9"/>
  <c r="P29" i="9"/>
  <c r="Q29" i="9"/>
  <c r="O30" i="9"/>
  <c r="P30" i="9"/>
  <c r="O31" i="9"/>
  <c r="P31" i="9"/>
  <c r="R31" i="9"/>
  <c r="O32" i="9"/>
  <c r="P32" i="9"/>
  <c r="R32" i="9"/>
  <c r="P33" i="9"/>
  <c r="Q33" i="9"/>
  <c r="P35" i="9"/>
  <c r="Q35" i="9"/>
  <c r="O36" i="9"/>
  <c r="R36" i="9"/>
  <c r="S36" i="9"/>
  <c r="P36" i="9"/>
  <c r="Q36" i="9"/>
  <c r="O37" i="9"/>
  <c r="P37" i="9"/>
  <c r="P38" i="9"/>
  <c r="Q38" i="9"/>
  <c r="P39" i="9"/>
  <c r="Q39" i="9"/>
  <c r="O40" i="9"/>
  <c r="P40" i="9"/>
  <c r="R40" i="9"/>
  <c r="P41" i="9"/>
  <c r="Q41" i="9"/>
  <c r="O42" i="9"/>
  <c r="P42" i="9"/>
  <c r="O43" i="9"/>
  <c r="R43" i="9"/>
  <c r="S43" i="9"/>
  <c r="P43" i="9"/>
  <c r="Q43" i="9"/>
  <c r="O44" i="9"/>
  <c r="P44" i="9"/>
  <c r="R44" i="9"/>
  <c r="O45" i="9"/>
  <c r="P45" i="9"/>
  <c r="P46" i="9"/>
  <c r="Q46" i="9"/>
  <c r="O47" i="9"/>
  <c r="P47" i="9"/>
  <c r="R47" i="9"/>
  <c r="P48" i="9"/>
  <c r="Q48" i="9"/>
  <c r="O49" i="9"/>
  <c r="P49" i="9"/>
  <c r="Q49" i="9"/>
  <c r="R49" i="9"/>
  <c r="S49" i="9"/>
  <c r="O50" i="9"/>
  <c r="P50" i="9"/>
  <c r="R50" i="9"/>
  <c r="P51" i="9"/>
  <c r="Q51" i="9"/>
  <c r="O54" i="9"/>
  <c r="P54" i="9"/>
  <c r="R54" i="9"/>
  <c r="O55" i="9"/>
  <c r="P55" i="9"/>
  <c r="O56" i="9"/>
  <c r="R56" i="9"/>
  <c r="S56" i="9"/>
  <c r="P56" i="9"/>
  <c r="Q56" i="9"/>
  <c r="P57" i="9"/>
  <c r="Q57" i="9"/>
  <c r="O58" i="9"/>
  <c r="P58" i="9"/>
  <c r="Q58" i="9"/>
  <c r="R58" i="9"/>
  <c r="S58" i="9"/>
  <c r="O59" i="9"/>
  <c r="P59" i="9"/>
  <c r="O62" i="9"/>
  <c r="R62" i="9"/>
  <c r="S62" i="9"/>
  <c r="P62" i="9"/>
  <c r="Q62" i="9"/>
  <c r="O63" i="9"/>
  <c r="P63" i="9"/>
  <c r="R63" i="9"/>
  <c r="O64" i="9"/>
  <c r="P64" i="9"/>
  <c r="R64" i="9"/>
  <c r="S64" i="9"/>
  <c r="O65" i="9"/>
  <c r="P65" i="9"/>
  <c r="R65" i="9"/>
  <c r="O66" i="9"/>
  <c r="P66" i="9"/>
  <c r="O67" i="9"/>
  <c r="P67" i="9"/>
  <c r="R67" i="9"/>
  <c r="O68" i="9"/>
  <c r="P68" i="9"/>
  <c r="R68" i="9"/>
  <c r="O69" i="9"/>
  <c r="P69" i="9"/>
  <c r="O70" i="9"/>
  <c r="P70" i="9"/>
  <c r="R70" i="9"/>
  <c r="O71" i="9"/>
  <c r="P71" i="9"/>
  <c r="O72" i="9"/>
  <c r="P72" i="9"/>
  <c r="R72" i="9"/>
  <c r="P73" i="9"/>
  <c r="Q73" i="9"/>
  <c r="O74" i="9"/>
  <c r="R74" i="9"/>
  <c r="S74" i="9"/>
  <c r="P74" i="9"/>
  <c r="Q74" i="9"/>
  <c r="P75" i="9"/>
  <c r="Q75" i="9"/>
  <c r="O76" i="9"/>
  <c r="P76" i="9"/>
  <c r="R76" i="9"/>
  <c r="O77" i="9"/>
  <c r="P77" i="9"/>
  <c r="R77" i="9"/>
  <c r="O78" i="9"/>
  <c r="P78" i="9"/>
  <c r="R78" i="9"/>
  <c r="P79" i="9"/>
  <c r="Q79" i="9"/>
  <c r="P80" i="9"/>
  <c r="Q80" i="9"/>
  <c r="O81" i="9"/>
  <c r="R81" i="9"/>
  <c r="S81" i="9"/>
  <c r="P81" i="9"/>
  <c r="Q81" i="9"/>
  <c r="O82" i="9"/>
  <c r="P82" i="9"/>
  <c r="R82" i="9"/>
  <c r="S82" i="9"/>
  <c r="P83" i="9"/>
  <c r="Q83" i="9"/>
  <c r="P84" i="9"/>
  <c r="Q84" i="9"/>
  <c r="P85" i="9"/>
  <c r="Q85" i="9"/>
  <c r="P86" i="9"/>
  <c r="Q86" i="9"/>
  <c r="P87" i="9"/>
  <c r="Q87" i="9"/>
  <c r="O88" i="9"/>
  <c r="P88" i="9"/>
  <c r="R88" i="9"/>
  <c r="P89" i="9"/>
  <c r="Q89" i="9"/>
  <c r="O90" i="9"/>
  <c r="P90" i="9"/>
  <c r="Q90" i="9"/>
  <c r="O93" i="9"/>
  <c r="P93" i="9"/>
  <c r="Q93" i="9"/>
  <c r="O94" i="9"/>
  <c r="P94" i="9"/>
  <c r="Q94" i="9"/>
  <c r="O95" i="9"/>
  <c r="P95" i="9"/>
  <c r="Q95" i="9"/>
  <c r="O96" i="9"/>
  <c r="P96" i="9"/>
  <c r="Q96" i="9"/>
  <c r="P97" i="9"/>
  <c r="Q97" i="9"/>
  <c r="O98" i="9"/>
  <c r="P98" i="9"/>
  <c r="Q98" i="9"/>
  <c r="P99" i="9"/>
  <c r="Q99" i="9"/>
  <c r="O100" i="9"/>
  <c r="P100" i="9"/>
  <c r="Q100" i="9"/>
  <c r="O101" i="9"/>
  <c r="P101" i="9"/>
  <c r="Q101" i="9"/>
  <c r="O102" i="9"/>
  <c r="P102" i="9"/>
  <c r="Q102" i="9"/>
  <c r="P103" i="9"/>
  <c r="Q103" i="9"/>
  <c r="P104" i="9"/>
  <c r="Q104" i="9"/>
  <c r="O105" i="9"/>
  <c r="P105" i="9"/>
  <c r="Q105" i="9"/>
  <c r="P106" i="9"/>
  <c r="Q106" i="9"/>
  <c r="O107" i="9"/>
  <c r="P107" i="9"/>
  <c r="Q107" i="9"/>
  <c r="O108" i="9"/>
  <c r="P108" i="9"/>
  <c r="Q108" i="9"/>
  <c r="P109" i="9"/>
  <c r="Q109" i="9"/>
  <c r="P110" i="9"/>
  <c r="Q110" i="9"/>
  <c r="P111" i="9"/>
  <c r="Q111" i="9"/>
  <c r="O112" i="9"/>
  <c r="P112" i="9"/>
  <c r="Q112" i="9"/>
  <c r="O113" i="9"/>
  <c r="P113" i="9"/>
  <c r="Q113" i="9"/>
  <c r="O114" i="9"/>
  <c r="P114" i="9"/>
  <c r="Q114" i="9"/>
  <c r="O115" i="9"/>
  <c r="P115" i="9"/>
  <c r="Q115" i="9"/>
  <c r="R115" i="9"/>
  <c r="O116" i="9"/>
  <c r="P116" i="9"/>
  <c r="R116" i="9"/>
  <c r="Q116" i="9"/>
  <c r="O117" i="9"/>
  <c r="P117" i="9"/>
  <c r="Q117" i="9"/>
  <c r="R117" i="9"/>
  <c r="O118" i="9"/>
  <c r="P118" i="9"/>
  <c r="R118" i="9"/>
  <c r="Q118" i="9"/>
  <c r="O119" i="9"/>
  <c r="P119" i="9"/>
  <c r="R119" i="9"/>
  <c r="Q119" i="9"/>
  <c r="O120" i="9"/>
  <c r="P120" i="9"/>
  <c r="Q120" i="9"/>
  <c r="R120" i="9"/>
  <c r="O121" i="9"/>
  <c r="P121" i="9"/>
  <c r="Q121" i="9"/>
  <c r="R121" i="9"/>
  <c r="O122" i="9"/>
  <c r="P122" i="9"/>
  <c r="R122" i="9"/>
  <c r="Q122" i="9"/>
  <c r="O123" i="9"/>
  <c r="P123" i="9"/>
  <c r="R123" i="9"/>
  <c r="Q123" i="9"/>
  <c r="O124" i="9"/>
  <c r="P124" i="9"/>
  <c r="R124" i="9"/>
  <c r="Q124" i="9"/>
  <c r="O125" i="9"/>
  <c r="P125" i="9"/>
  <c r="Q125" i="9"/>
  <c r="R125" i="9"/>
  <c r="O126" i="9"/>
  <c r="P126" i="9"/>
  <c r="Q126" i="9"/>
  <c r="R126" i="9"/>
  <c r="O127" i="9"/>
  <c r="P127" i="9"/>
  <c r="Q127" i="9"/>
  <c r="R127" i="9"/>
  <c r="O128" i="9"/>
  <c r="P128" i="9"/>
  <c r="Q128" i="9"/>
  <c r="R128" i="9"/>
  <c r="O129" i="9"/>
  <c r="P129" i="9"/>
  <c r="R129" i="9"/>
  <c r="Q129" i="9"/>
  <c r="O130" i="9"/>
  <c r="P130" i="9"/>
  <c r="R130" i="9"/>
  <c r="Q130" i="9"/>
  <c r="O131" i="9"/>
  <c r="P131" i="9"/>
  <c r="R131" i="9"/>
  <c r="Q131" i="9"/>
  <c r="O132" i="9"/>
  <c r="P132" i="9"/>
  <c r="Q132" i="9"/>
  <c r="R132" i="9"/>
  <c r="O133" i="9"/>
  <c r="P133" i="9"/>
  <c r="Q133" i="9"/>
  <c r="R133" i="9"/>
  <c r="O134" i="9"/>
  <c r="P134" i="9"/>
  <c r="R134" i="9"/>
  <c r="Q134" i="9"/>
  <c r="O135" i="9"/>
  <c r="P135" i="9"/>
  <c r="R135" i="9"/>
  <c r="Q135" i="9"/>
  <c r="O136" i="9"/>
  <c r="P136" i="9"/>
  <c r="Q136" i="9"/>
  <c r="R136" i="9"/>
  <c r="O137" i="9"/>
  <c r="P137" i="9"/>
  <c r="R137" i="9"/>
  <c r="Q137" i="9"/>
  <c r="O138" i="9"/>
  <c r="P138" i="9"/>
  <c r="R138" i="9"/>
  <c r="Q138" i="9"/>
  <c r="O139" i="9"/>
  <c r="P139" i="9"/>
  <c r="Q139" i="9"/>
  <c r="R139" i="9"/>
  <c r="O140" i="9"/>
  <c r="P140" i="9"/>
  <c r="R140" i="9"/>
  <c r="Q140" i="9"/>
  <c r="O141" i="9"/>
  <c r="P141" i="9"/>
  <c r="Q141" i="9"/>
  <c r="R141" i="9"/>
  <c r="O142" i="9"/>
  <c r="P142" i="9"/>
  <c r="Q142" i="9"/>
  <c r="R142" i="9"/>
  <c r="O143" i="9"/>
  <c r="P143" i="9"/>
  <c r="Q143" i="9"/>
  <c r="R143" i="9"/>
  <c r="O144" i="9"/>
  <c r="P144" i="9"/>
  <c r="Q144" i="9"/>
  <c r="R144" i="9"/>
  <c r="O145" i="9"/>
  <c r="P145" i="9"/>
  <c r="R145" i="9"/>
  <c r="Q145" i="9"/>
  <c r="O146" i="9"/>
  <c r="P146" i="9"/>
  <c r="Q146" i="9"/>
  <c r="R146" i="9"/>
  <c r="O147" i="9"/>
  <c r="P147" i="9"/>
  <c r="R147" i="9"/>
  <c r="Q147" i="9"/>
  <c r="O148" i="9"/>
  <c r="P148" i="9"/>
  <c r="Q148" i="9"/>
  <c r="R148" i="9"/>
  <c r="O149" i="9"/>
  <c r="P149" i="9"/>
  <c r="R149" i="9"/>
  <c r="Q149" i="9"/>
  <c r="O150" i="9"/>
  <c r="P150" i="9"/>
  <c r="R150" i="9"/>
  <c r="Q150" i="9"/>
  <c r="O151" i="9"/>
  <c r="P151" i="9"/>
  <c r="Q151" i="9"/>
  <c r="R151" i="9"/>
  <c r="O152" i="9"/>
  <c r="P152" i="9"/>
  <c r="Q152" i="9"/>
  <c r="R152" i="9"/>
  <c r="O153" i="9"/>
  <c r="P153" i="9"/>
  <c r="Q153" i="9"/>
  <c r="R153" i="9"/>
  <c r="O154" i="9"/>
  <c r="P154" i="9"/>
  <c r="R154" i="9"/>
  <c r="Q154" i="9"/>
  <c r="O155" i="9"/>
  <c r="P155" i="9"/>
  <c r="Q155" i="9"/>
  <c r="R155" i="9"/>
  <c r="O156" i="9"/>
  <c r="P156" i="9"/>
  <c r="Q156" i="9"/>
  <c r="R156" i="9"/>
  <c r="O157" i="9"/>
  <c r="P157" i="9"/>
  <c r="Q157" i="9"/>
  <c r="R157" i="9"/>
  <c r="O158" i="9"/>
  <c r="P158" i="9"/>
  <c r="Q158" i="9"/>
  <c r="R158" i="9"/>
  <c r="O159" i="9"/>
  <c r="P159" i="9"/>
  <c r="Q159" i="9"/>
  <c r="O160" i="9"/>
  <c r="P160" i="9"/>
  <c r="R160" i="9"/>
  <c r="Q160" i="9"/>
  <c r="O161" i="9"/>
  <c r="P161" i="9"/>
  <c r="R161" i="9"/>
  <c r="Q161" i="9"/>
  <c r="O162" i="9"/>
  <c r="P162" i="9"/>
  <c r="Q162" i="9"/>
  <c r="R162" i="9"/>
  <c r="O163" i="9"/>
  <c r="P163" i="9"/>
  <c r="R163" i="9"/>
  <c r="Q163" i="9"/>
  <c r="O164" i="9"/>
  <c r="P164" i="9"/>
  <c r="R164" i="9"/>
  <c r="Q164" i="9"/>
  <c r="O165" i="9"/>
  <c r="P165" i="9"/>
  <c r="Q165" i="9"/>
  <c r="R165" i="9"/>
  <c r="O166" i="9"/>
  <c r="P166" i="9"/>
  <c r="Q166" i="9"/>
  <c r="R166" i="9"/>
  <c r="O167" i="9"/>
  <c r="P167" i="9"/>
  <c r="Q167" i="9"/>
  <c r="R167" i="9"/>
  <c r="O168" i="9"/>
  <c r="P168" i="9"/>
  <c r="Q168" i="9"/>
  <c r="R168" i="9"/>
  <c r="O169" i="9"/>
  <c r="P169" i="9"/>
  <c r="Q169" i="9"/>
  <c r="R169" i="9"/>
  <c r="O170" i="9"/>
  <c r="P170" i="9"/>
  <c r="R170" i="9"/>
  <c r="Q170" i="9"/>
  <c r="O171" i="9"/>
  <c r="P171" i="9"/>
  <c r="Q171" i="9"/>
  <c r="R171" i="9"/>
  <c r="O172" i="9"/>
  <c r="P172" i="9"/>
  <c r="Q172" i="9"/>
  <c r="R172" i="9"/>
  <c r="O173" i="9"/>
  <c r="P173" i="9"/>
  <c r="Q173" i="9"/>
  <c r="R173" i="9"/>
  <c r="O174" i="9"/>
  <c r="P174" i="9"/>
  <c r="Q174" i="9"/>
  <c r="R174" i="9"/>
  <c r="O175" i="9"/>
  <c r="P175" i="9"/>
  <c r="R175" i="9"/>
  <c r="Q175" i="9"/>
  <c r="O176" i="9"/>
  <c r="P176" i="9"/>
  <c r="Q176" i="9"/>
  <c r="R176" i="9"/>
  <c r="O177" i="9"/>
  <c r="P177" i="9"/>
  <c r="R177" i="9"/>
  <c r="Q177" i="9"/>
  <c r="O178" i="9"/>
  <c r="P178" i="9"/>
  <c r="R178" i="9"/>
  <c r="Q178" i="9"/>
  <c r="O179" i="9"/>
  <c r="P179" i="9"/>
  <c r="R179" i="9"/>
  <c r="Q179" i="9"/>
  <c r="O180" i="9"/>
  <c r="P180" i="9"/>
  <c r="R180" i="9"/>
  <c r="Q180" i="9"/>
  <c r="O181" i="9"/>
  <c r="P181" i="9"/>
  <c r="Q181" i="9"/>
  <c r="R181" i="9"/>
  <c r="O182" i="9"/>
  <c r="P182" i="9"/>
  <c r="R182" i="9"/>
  <c r="Q182" i="9"/>
  <c r="O183" i="9"/>
  <c r="P183" i="9"/>
  <c r="Q183" i="9"/>
  <c r="R183" i="9"/>
  <c r="O184" i="9"/>
  <c r="P184" i="9"/>
  <c r="Q184" i="9"/>
  <c r="R184" i="9"/>
  <c r="O185" i="9"/>
  <c r="P185" i="9"/>
  <c r="R185" i="9"/>
  <c r="Q185" i="9"/>
  <c r="O200" i="9"/>
  <c r="P200" i="9"/>
  <c r="Q200" i="9"/>
  <c r="R200" i="9"/>
  <c r="O201" i="9"/>
  <c r="P201" i="9"/>
  <c r="R201" i="9"/>
  <c r="Q201" i="9"/>
  <c r="O202" i="9"/>
  <c r="P202" i="9"/>
  <c r="R202" i="9"/>
  <c r="Q202" i="9"/>
  <c r="O203" i="9"/>
  <c r="P203" i="9"/>
  <c r="Q203" i="9"/>
  <c r="R203" i="9"/>
  <c r="O204" i="9"/>
  <c r="P204" i="9"/>
  <c r="R204" i="9"/>
  <c r="Q204" i="9"/>
  <c r="O205" i="9"/>
  <c r="P205" i="9"/>
  <c r="R205" i="9"/>
  <c r="Q205" i="9"/>
  <c r="O206" i="9"/>
  <c r="P206" i="9"/>
  <c r="Q206" i="9"/>
  <c r="R206" i="9"/>
  <c r="O207" i="9"/>
  <c r="P207" i="9"/>
  <c r="R207" i="9"/>
  <c r="Q207" i="9"/>
  <c r="O208" i="9"/>
  <c r="P208" i="9"/>
  <c r="Q208" i="9"/>
  <c r="R208" i="9"/>
  <c r="O209" i="9"/>
  <c r="P209" i="9"/>
  <c r="Q209" i="9"/>
  <c r="R209" i="9"/>
  <c r="O210" i="9"/>
  <c r="P210" i="9"/>
  <c r="Q210" i="9"/>
  <c r="R210" i="9"/>
  <c r="O211" i="9"/>
  <c r="P211" i="9"/>
  <c r="Q211" i="9"/>
  <c r="R211" i="9"/>
  <c r="O212" i="9"/>
  <c r="P212" i="9"/>
  <c r="Q212" i="9"/>
  <c r="R212" i="9"/>
  <c r="O213" i="9"/>
  <c r="P213" i="9"/>
  <c r="Q213" i="9"/>
  <c r="R213" i="9"/>
  <c r="O214" i="9"/>
  <c r="P214" i="9"/>
  <c r="Q214" i="9"/>
  <c r="R214" i="9"/>
  <c r="O215" i="9"/>
  <c r="P215" i="9"/>
  <c r="Q215" i="9"/>
  <c r="R215" i="9"/>
  <c r="O216" i="9"/>
  <c r="P216" i="9"/>
  <c r="Q216" i="9"/>
  <c r="R216" i="9"/>
  <c r="O217" i="9"/>
  <c r="P217" i="9"/>
  <c r="Q217" i="9"/>
  <c r="R217" i="9"/>
  <c r="O218" i="9"/>
  <c r="P218" i="9"/>
  <c r="Q218" i="9"/>
  <c r="R218" i="9"/>
  <c r="O219" i="9"/>
  <c r="P219" i="9"/>
  <c r="Q219" i="9"/>
  <c r="R219" i="9"/>
  <c r="O220" i="9"/>
  <c r="P220" i="9"/>
  <c r="Q220" i="9"/>
  <c r="R220" i="9"/>
  <c r="O221" i="9"/>
  <c r="P221" i="9"/>
  <c r="Q221" i="9"/>
  <c r="R221" i="9"/>
  <c r="O222" i="9"/>
  <c r="P222" i="9"/>
  <c r="Q222" i="9"/>
  <c r="R222" i="9"/>
  <c r="O223" i="9"/>
  <c r="P223" i="9"/>
  <c r="Q223" i="9"/>
  <c r="R223" i="9"/>
  <c r="O224" i="9"/>
  <c r="P224" i="9"/>
  <c r="Q224" i="9"/>
  <c r="R224" i="9"/>
  <c r="O225" i="9"/>
  <c r="P225" i="9"/>
  <c r="Q225" i="9"/>
  <c r="R225" i="9"/>
  <c r="O226" i="9"/>
  <c r="P226" i="9"/>
  <c r="Q226" i="9"/>
  <c r="R226" i="9"/>
  <c r="O227" i="9"/>
  <c r="P227" i="9"/>
  <c r="Q227" i="9"/>
  <c r="R227" i="9"/>
  <c r="O228" i="9"/>
  <c r="P228" i="9"/>
  <c r="Q228" i="9"/>
  <c r="R228" i="9"/>
  <c r="O229" i="9"/>
  <c r="P229" i="9"/>
  <c r="Q229" i="9"/>
  <c r="R229" i="9"/>
  <c r="O230" i="9"/>
  <c r="P230" i="9"/>
  <c r="Q230" i="9"/>
  <c r="R230" i="9"/>
  <c r="O231" i="9"/>
  <c r="P231" i="9"/>
  <c r="Q231" i="9"/>
  <c r="R231" i="9"/>
  <c r="O232" i="9"/>
  <c r="P232" i="9"/>
  <c r="Q232" i="9"/>
  <c r="R232" i="9"/>
  <c r="O233" i="9"/>
  <c r="P233" i="9"/>
  <c r="Q233" i="9"/>
  <c r="R233" i="9"/>
  <c r="O234" i="9"/>
  <c r="P234" i="9"/>
  <c r="Q234" i="9"/>
  <c r="R234" i="9"/>
  <c r="O235" i="9"/>
  <c r="P235" i="9"/>
  <c r="Q235" i="9"/>
  <c r="R235" i="9"/>
  <c r="O236" i="9"/>
  <c r="P236" i="9"/>
  <c r="Q236" i="9"/>
  <c r="R236" i="9"/>
  <c r="O237" i="9"/>
  <c r="P237" i="9"/>
  <c r="Q237" i="9"/>
  <c r="R237" i="9"/>
  <c r="O238" i="9"/>
  <c r="P238" i="9"/>
  <c r="Q238" i="9"/>
  <c r="R238" i="9"/>
  <c r="O239" i="9"/>
  <c r="P239" i="9"/>
  <c r="Q239" i="9"/>
  <c r="R239" i="9"/>
  <c r="O240" i="9"/>
  <c r="P240" i="9"/>
  <c r="Q240" i="9"/>
  <c r="R240" i="9"/>
  <c r="O241" i="9"/>
  <c r="P241" i="9"/>
  <c r="Q241" i="9"/>
  <c r="R241" i="9"/>
  <c r="O242" i="9"/>
  <c r="P242" i="9"/>
  <c r="Q242" i="9"/>
  <c r="R242" i="9"/>
  <c r="O243" i="9"/>
  <c r="P243" i="9"/>
  <c r="Q243" i="9"/>
  <c r="R243" i="9"/>
  <c r="O244" i="9"/>
  <c r="P244" i="9"/>
  <c r="Q244" i="9"/>
  <c r="R244" i="9"/>
  <c r="O245" i="9"/>
  <c r="P245" i="9"/>
  <c r="Q245" i="9"/>
  <c r="R245" i="9"/>
  <c r="O246" i="9"/>
  <c r="P246" i="9"/>
  <c r="Q246" i="9"/>
  <c r="R246" i="9"/>
  <c r="O247" i="9"/>
  <c r="P247" i="9"/>
  <c r="Q247" i="9"/>
  <c r="R247" i="9"/>
  <c r="O248" i="9"/>
  <c r="P248" i="9"/>
  <c r="Q248" i="9"/>
  <c r="R248" i="9"/>
  <c r="O249" i="9"/>
  <c r="P249" i="9"/>
  <c r="Q249" i="9"/>
  <c r="R249" i="9"/>
  <c r="O250" i="9"/>
  <c r="P250" i="9"/>
  <c r="Q250" i="9"/>
  <c r="R250" i="9"/>
  <c r="O251" i="9"/>
  <c r="P251" i="9"/>
  <c r="Q251" i="9"/>
  <c r="R251" i="9"/>
  <c r="O252" i="9"/>
  <c r="P252" i="9"/>
  <c r="Q252" i="9"/>
  <c r="R252" i="9"/>
  <c r="O253" i="9"/>
  <c r="P253" i="9"/>
  <c r="Q253" i="9"/>
  <c r="R253" i="9"/>
  <c r="O254" i="9"/>
  <c r="P254" i="9"/>
  <c r="Q254" i="9"/>
  <c r="R254" i="9"/>
  <c r="O255" i="9"/>
  <c r="P255" i="9"/>
  <c r="Q255" i="9"/>
  <c r="R255" i="9"/>
  <c r="O256" i="9"/>
  <c r="P256" i="9"/>
  <c r="Q256" i="9"/>
  <c r="R256" i="9"/>
  <c r="O257" i="9"/>
  <c r="P257" i="9"/>
  <c r="Q257" i="9"/>
  <c r="R257" i="9"/>
  <c r="O258" i="9"/>
  <c r="P258" i="9"/>
  <c r="Q258" i="9"/>
  <c r="R258" i="9"/>
  <c r="O259" i="9"/>
  <c r="P259" i="9"/>
  <c r="Q259" i="9"/>
  <c r="R259" i="9"/>
  <c r="O260" i="9"/>
  <c r="P260" i="9"/>
  <c r="Q260" i="9"/>
  <c r="R260" i="9"/>
  <c r="O261" i="9"/>
  <c r="P261" i="9"/>
  <c r="Q261" i="9"/>
  <c r="R261" i="9"/>
  <c r="O262" i="9"/>
  <c r="P262" i="9"/>
  <c r="Q262" i="9"/>
  <c r="R262" i="9"/>
  <c r="O263" i="9"/>
  <c r="P263" i="9"/>
  <c r="Q263" i="9"/>
  <c r="R263" i="9"/>
  <c r="O264" i="9"/>
  <c r="P264" i="9"/>
  <c r="Q264" i="9"/>
  <c r="R264" i="9"/>
  <c r="O265" i="9"/>
  <c r="P265" i="9"/>
  <c r="Q265" i="9"/>
  <c r="R265" i="9"/>
  <c r="O266" i="9"/>
  <c r="P266" i="9"/>
  <c r="Q266" i="9"/>
  <c r="R266" i="9"/>
  <c r="O267" i="9"/>
  <c r="P267" i="9"/>
  <c r="Q267" i="9"/>
  <c r="R267" i="9"/>
  <c r="O268" i="9"/>
  <c r="P268" i="9"/>
  <c r="Q268" i="9"/>
  <c r="R268" i="9"/>
  <c r="O269" i="9"/>
  <c r="P269" i="9"/>
  <c r="Q269" i="9"/>
  <c r="R269" i="9"/>
  <c r="O270" i="9"/>
  <c r="P270" i="9"/>
  <c r="Q270" i="9"/>
  <c r="R270" i="9"/>
  <c r="O271" i="9"/>
  <c r="P271" i="9"/>
  <c r="Q271" i="9"/>
  <c r="R271" i="9"/>
  <c r="O272" i="9"/>
  <c r="P272" i="9"/>
  <c r="Q272" i="9"/>
  <c r="R272" i="9"/>
  <c r="O273" i="9"/>
  <c r="P273" i="9"/>
  <c r="Q273" i="9"/>
  <c r="R273" i="9"/>
  <c r="O274" i="9"/>
  <c r="P274" i="9"/>
  <c r="Q274" i="9"/>
  <c r="R274" i="9"/>
  <c r="O275" i="9"/>
  <c r="P275" i="9"/>
  <c r="Q275" i="9"/>
  <c r="R275" i="9"/>
  <c r="O276" i="9"/>
  <c r="P276" i="9"/>
  <c r="Q276" i="9"/>
  <c r="R276" i="9"/>
  <c r="O277" i="9"/>
  <c r="P277" i="9"/>
  <c r="Q277" i="9"/>
  <c r="R277" i="9"/>
  <c r="O278" i="9"/>
  <c r="P278" i="9"/>
  <c r="Q278" i="9"/>
  <c r="R278" i="9"/>
  <c r="O279" i="9"/>
  <c r="P279" i="9"/>
  <c r="Q279" i="9"/>
  <c r="R279" i="9"/>
  <c r="O280" i="9"/>
  <c r="P280" i="9"/>
  <c r="Q280" i="9"/>
  <c r="R280" i="9"/>
  <c r="O281" i="9"/>
  <c r="P281" i="9"/>
  <c r="Q281" i="9"/>
  <c r="R281" i="9"/>
  <c r="O282" i="9"/>
  <c r="P282" i="9"/>
  <c r="Q282" i="9"/>
  <c r="R282" i="9"/>
  <c r="O283" i="9"/>
  <c r="P283" i="9"/>
  <c r="Q283" i="9"/>
  <c r="R283" i="9"/>
  <c r="O284" i="9"/>
  <c r="P284" i="9"/>
  <c r="Q284" i="9"/>
  <c r="R284" i="9"/>
  <c r="O285" i="9"/>
  <c r="P285" i="9"/>
  <c r="Q285" i="9"/>
  <c r="R285" i="9"/>
  <c r="O286" i="9"/>
  <c r="P286" i="9"/>
  <c r="Q286" i="9"/>
  <c r="R286" i="9"/>
  <c r="O287" i="9"/>
  <c r="P287" i="9"/>
  <c r="Q287" i="9"/>
  <c r="R287" i="9"/>
  <c r="O288" i="9"/>
  <c r="P288" i="9"/>
  <c r="Q288" i="9"/>
  <c r="R288" i="9"/>
  <c r="O289" i="9"/>
  <c r="P289" i="9"/>
  <c r="Q289" i="9"/>
  <c r="R289" i="9"/>
  <c r="O290" i="9"/>
  <c r="P290" i="9"/>
  <c r="Q290" i="9"/>
  <c r="R290" i="9"/>
  <c r="O291" i="9"/>
  <c r="P291" i="9"/>
  <c r="Q291" i="9"/>
  <c r="R291" i="9"/>
  <c r="O292" i="9"/>
  <c r="P292" i="9"/>
  <c r="Q292" i="9"/>
  <c r="R292" i="9"/>
  <c r="O293" i="9"/>
  <c r="P293" i="9"/>
  <c r="Q293" i="9"/>
  <c r="R293" i="9"/>
  <c r="O294" i="9"/>
  <c r="P294" i="9"/>
  <c r="Q294" i="9"/>
  <c r="R294" i="9"/>
  <c r="O295" i="9"/>
  <c r="P295" i="9"/>
  <c r="Q295" i="9"/>
  <c r="R295" i="9"/>
  <c r="O296" i="9"/>
  <c r="P296" i="9"/>
  <c r="Q296" i="9"/>
  <c r="R296" i="9"/>
  <c r="O297" i="9"/>
  <c r="P297" i="9"/>
  <c r="Q297" i="9"/>
  <c r="R297" i="9"/>
  <c r="O298" i="9"/>
  <c r="P298" i="9"/>
  <c r="Q298" i="9"/>
  <c r="R298" i="9"/>
  <c r="O299" i="9"/>
  <c r="P299" i="9"/>
  <c r="Q299" i="9"/>
  <c r="R299" i="9"/>
  <c r="O300" i="9"/>
  <c r="P300" i="9"/>
  <c r="Q300" i="9"/>
  <c r="R300" i="9"/>
  <c r="O301" i="9"/>
  <c r="P301" i="9"/>
  <c r="Q301" i="9"/>
  <c r="R301" i="9"/>
  <c r="O302" i="9"/>
  <c r="P302" i="9"/>
  <c r="Q302" i="9"/>
  <c r="R302" i="9"/>
  <c r="O303" i="9"/>
  <c r="P303" i="9"/>
  <c r="Q303" i="9"/>
  <c r="R303" i="9"/>
  <c r="O304" i="9"/>
  <c r="P304" i="9"/>
  <c r="Q304" i="9"/>
  <c r="R304" i="9"/>
  <c r="O305" i="9"/>
  <c r="P305" i="9"/>
  <c r="Q305" i="9"/>
  <c r="R305" i="9"/>
  <c r="O306" i="9"/>
  <c r="P306" i="9"/>
  <c r="Q306" i="9"/>
  <c r="R306" i="9"/>
  <c r="O307" i="9"/>
  <c r="P307" i="9"/>
  <c r="Q307" i="9"/>
  <c r="R307" i="9"/>
  <c r="O308" i="9"/>
  <c r="P308" i="9"/>
  <c r="Q308" i="9"/>
  <c r="R308" i="9"/>
  <c r="O309" i="9"/>
  <c r="P309" i="9"/>
  <c r="Q309" i="9"/>
  <c r="R309" i="9"/>
  <c r="O310" i="9"/>
  <c r="P310" i="9"/>
  <c r="Q310" i="9"/>
  <c r="R310" i="9"/>
  <c r="O311" i="9"/>
  <c r="P311" i="9"/>
  <c r="Q311" i="9"/>
  <c r="R311" i="9"/>
  <c r="O312" i="9"/>
  <c r="P312" i="9"/>
  <c r="Q312" i="9"/>
  <c r="R312" i="9"/>
  <c r="O313" i="9"/>
  <c r="P313" i="9"/>
  <c r="Q313" i="9"/>
  <c r="R313" i="9"/>
  <c r="O314" i="9"/>
  <c r="P314" i="9"/>
  <c r="Q314" i="9"/>
  <c r="R314" i="9"/>
  <c r="O315" i="9"/>
  <c r="P315" i="9"/>
  <c r="Q315" i="9"/>
  <c r="R315" i="9"/>
  <c r="O316" i="9"/>
  <c r="P316" i="9"/>
  <c r="Q316" i="9"/>
  <c r="R316" i="9"/>
  <c r="O317" i="9"/>
  <c r="P317" i="9"/>
  <c r="Q317" i="9"/>
  <c r="R317" i="9"/>
  <c r="O318" i="9"/>
  <c r="P318" i="9"/>
  <c r="Q318" i="9"/>
  <c r="R318" i="9"/>
  <c r="O319" i="9"/>
  <c r="P319" i="9"/>
  <c r="Q319" i="9"/>
  <c r="R319" i="9"/>
  <c r="O320" i="9"/>
  <c r="P320" i="9"/>
  <c r="Q320" i="9"/>
  <c r="R320" i="9"/>
  <c r="O321" i="9"/>
  <c r="P321" i="9"/>
  <c r="Q321" i="9"/>
  <c r="R321" i="9"/>
  <c r="O322" i="9"/>
  <c r="P322" i="9"/>
  <c r="Q322" i="9"/>
  <c r="R322" i="9"/>
  <c r="O323" i="9"/>
  <c r="P323" i="9"/>
  <c r="Q323" i="9"/>
  <c r="R323" i="9"/>
  <c r="O324" i="9"/>
  <c r="P324" i="9"/>
  <c r="Q324" i="9"/>
  <c r="R324" i="9"/>
  <c r="O325" i="9"/>
  <c r="P325" i="9"/>
  <c r="Q325" i="9"/>
  <c r="R325" i="9"/>
  <c r="O326" i="9"/>
  <c r="P326" i="9"/>
  <c r="Q326" i="9"/>
  <c r="R326" i="9"/>
  <c r="O327" i="9"/>
  <c r="P327" i="9"/>
  <c r="Q327" i="9"/>
  <c r="R327" i="9"/>
  <c r="O328" i="9"/>
  <c r="P328" i="9"/>
  <c r="Q328" i="9"/>
  <c r="R328" i="9"/>
  <c r="O329" i="9"/>
  <c r="P329" i="9"/>
  <c r="Q329" i="9"/>
  <c r="R329" i="9"/>
  <c r="O330" i="9"/>
  <c r="P330" i="9"/>
  <c r="Q330" i="9"/>
  <c r="R330" i="9"/>
  <c r="O331" i="9"/>
  <c r="P331" i="9"/>
  <c r="Q331" i="9"/>
  <c r="R331" i="9"/>
  <c r="O332" i="9"/>
  <c r="P332" i="9"/>
  <c r="Q332" i="9"/>
  <c r="R332" i="9"/>
  <c r="O333" i="9"/>
  <c r="P333" i="9"/>
  <c r="Q333" i="9"/>
  <c r="R333" i="9"/>
  <c r="O334" i="9"/>
  <c r="P334" i="9"/>
  <c r="Q334" i="9"/>
  <c r="R334" i="9"/>
  <c r="O335" i="9"/>
  <c r="P335" i="9"/>
  <c r="Q335" i="9"/>
  <c r="R335" i="9"/>
  <c r="O336" i="9"/>
  <c r="P336" i="9"/>
  <c r="Q336" i="9"/>
  <c r="R336" i="9"/>
  <c r="O337" i="9"/>
  <c r="P337" i="9"/>
  <c r="Q337" i="9"/>
  <c r="R337" i="9"/>
  <c r="O338" i="9"/>
  <c r="P338" i="9"/>
  <c r="Q338" i="9"/>
  <c r="R338" i="9"/>
  <c r="O339" i="9"/>
  <c r="P339" i="9"/>
  <c r="Q339" i="9"/>
  <c r="R339" i="9"/>
  <c r="O340" i="9"/>
  <c r="P340" i="9"/>
  <c r="Q340" i="9"/>
  <c r="R340" i="9"/>
  <c r="O341" i="9"/>
  <c r="P341" i="9"/>
  <c r="Q341" i="9"/>
  <c r="R341" i="9"/>
  <c r="O342" i="9"/>
  <c r="P342" i="9"/>
  <c r="Q342" i="9"/>
  <c r="R342" i="9"/>
  <c r="O343" i="9"/>
  <c r="P343" i="9"/>
  <c r="Q343" i="9"/>
  <c r="R343" i="9"/>
  <c r="O344" i="9"/>
  <c r="P344" i="9"/>
  <c r="Q344" i="9"/>
  <c r="R344" i="9"/>
  <c r="O345" i="9"/>
  <c r="P345" i="9"/>
  <c r="Q345" i="9"/>
  <c r="R345" i="9"/>
  <c r="O346" i="9"/>
  <c r="P346" i="9"/>
  <c r="Q346" i="9"/>
  <c r="R346" i="9"/>
  <c r="O347" i="9"/>
  <c r="P347" i="9"/>
  <c r="Q347" i="9"/>
  <c r="R347" i="9"/>
  <c r="O348" i="9"/>
  <c r="P348" i="9"/>
  <c r="Q348" i="9"/>
  <c r="R348" i="9"/>
  <c r="O349" i="9"/>
  <c r="P349" i="9"/>
  <c r="Q349" i="9"/>
  <c r="R349" i="9"/>
  <c r="O350" i="9"/>
  <c r="P350" i="9"/>
  <c r="Q350" i="9"/>
  <c r="R350" i="9"/>
  <c r="O351" i="9"/>
  <c r="P351" i="9"/>
  <c r="Q351" i="9"/>
  <c r="R351" i="9"/>
  <c r="O352" i="9"/>
  <c r="P352" i="9"/>
  <c r="Q352" i="9"/>
  <c r="R352" i="9"/>
  <c r="O353" i="9"/>
  <c r="P353" i="9"/>
  <c r="Q353" i="9"/>
  <c r="R353" i="9"/>
  <c r="O354" i="9"/>
  <c r="P354" i="9"/>
  <c r="Q354" i="9"/>
  <c r="R354" i="9"/>
  <c r="O355" i="9"/>
  <c r="P355" i="9"/>
  <c r="Q355" i="9"/>
  <c r="R355" i="9"/>
  <c r="O356" i="9"/>
  <c r="P356" i="9"/>
  <c r="Q356" i="9"/>
  <c r="R356" i="9"/>
  <c r="O357" i="9"/>
  <c r="P357" i="9"/>
  <c r="Q357" i="9"/>
  <c r="R357" i="9"/>
  <c r="O358" i="9"/>
  <c r="P358" i="9"/>
  <c r="Q358" i="9"/>
  <c r="R358" i="9"/>
  <c r="O359" i="9"/>
  <c r="P359" i="9"/>
  <c r="Q359" i="9"/>
  <c r="R359" i="9"/>
  <c r="O360" i="9"/>
  <c r="P360" i="9"/>
  <c r="Q360" i="9"/>
  <c r="R360" i="9"/>
  <c r="O361" i="9"/>
  <c r="P361" i="9"/>
  <c r="Q361" i="9"/>
  <c r="R361" i="9"/>
  <c r="O362" i="9"/>
  <c r="P362" i="9"/>
  <c r="Q362" i="9"/>
  <c r="R362" i="9"/>
  <c r="O363" i="9"/>
  <c r="P363" i="9"/>
  <c r="Q363" i="9"/>
  <c r="R363" i="9"/>
  <c r="O364" i="9"/>
  <c r="P364" i="9"/>
  <c r="Q364" i="9"/>
  <c r="R364" i="9"/>
  <c r="O365" i="9"/>
  <c r="P365" i="9"/>
  <c r="Q365" i="9"/>
  <c r="R365" i="9"/>
  <c r="O366" i="9"/>
  <c r="P366" i="9"/>
  <c r="Q366" i="9"/>
  <c r="R366" i="9"/>
  <c r="O367" i="9"/>
  <c r="P367" i="9"/>
  <c r="Q367" i="9"/>
  <c r="R367" i="9"/>
  <c r="O368" i="9"/>
  <c r="P368" i="9"/>
  <c r="Q368" i="9"/>
  <c r="R368" i="9"/>
  <c r="O369" i="9"/>
  <c r="P369" i="9"/>
  <c r="Q369" i="9"/>
  <c r="R369" i="9"/>
  <c r="O370" i="9"/>
  <c r="P370" i="9"/>
  <c r="Q370" i="9"/>
  <c r="R370" i="9"/>
  <c r="O371" i="9"/>
  <c r="P371" i="9"/>
  <c r="Q371" i="9"/>
  <c r="R371" i="9"/>
  <c r="O372" i="9"/>
  <c r="P372" i="9"/>
  <c r="Q372" i="9"/>
  <c r="R372" i="9"/>
  <c r="O373" i="9"/>
  <c r="P373" i="9"/>
  <c r="Q373" i="9"/>
  <c r="R373" i="9"/>
  <c r="O374" i="9"/>
  <c r="P374" i="9"/>
  <c r="Q374" i="9"/>
  <c r="R374" i="9"/>
  <c r="O375" i="9"/>
  <c r="P375" i="9"/>
  <c r="Q375" i="9"/>
  <c r="R375" i="9"/>
  <c r="O376" i="9"/>
  <c r="P376" i="9"/>
  <c r="Q376" i="9"/>
  <c r="R376" i="9"/>
  <c r="O377" i="9"/>
  <c r="P377" i="9"/>
  <c r="Q377" i="9"/>
  <c r="R377" i="9"/>
  <c r="O378" i="9"/>
  <c r="P378" i="9"/>
  <c r="Q378" i="9"/>
  <c r="R378" i="9"/>
  <c r="O379" i="9"/>
  <c r="P379" i="9"/>
  <c r="Q379" i="9"/>
  <c r="R379" i="9"/>
  <c r="O380" i="9"/>
  <c r="P380" i="9"/>
  <c r="Q380" i="9"/>
  <c r="R380" i="9"/>
  <c r="O381" i="9"/>
  <c r="P381" i="9"/>
  <c r="Q381" i="9"/>
  <c r="R381" i="9"/>
  <c r="O382" i="9"/>
  <c r="P382" i="9"/>
  <c r="Q382" i="9"/>
  <c r="R382" i="9"/>
  <c r="O383" i="9"/>
  <c r="P383" i="9"/>
  <c r="Q383" i="9"/>
  <c r="R383" i="9"/>
  <c r="O384" i="9"/>
  <c r="P384" i="9"/>
  <c r="Q384" i="9"/>
  <c r="R384" i="9"/>
  <c r="O385" i="9"/>
  <c r="P385" i="9"/>
  <c r="Q385" i="9"/>
  <c r="R385" i="9"/>
  <c r="O386" i="9"/>
  <c r="P386" i="9"/>
  <c r="Q386" i="9"/>
  <c r="R386" i="9"/>
  <c r="O387" i="9"/>
  <c r="P387" i="9"/>
  <c r="Q387" i="9"/>
  <c r="R387" i="9"/>
  <c r="O388" i="9"/>
  <c r="P388" i="9"/>
  <c r="Q388" i="9"/>
  <c r="R388" i="9"/>
  <c r="O389" i="9"/>
  <c r="P389" i="9"/>
  <c r="Q389" i="9"/>
  <c r="R389" i="9"/>
  <c r="O390" i="9"/>
  <c r="P390" i="9"/>
  <c r="Q390" i="9"/>
  <c r="R390" i="9"/>
  <c r="O391" i="9"/>
  <c r="P391" i="9"/>
  <c r="Q391" i="9"/>
  <c r="R391" i="9"/>
  <c r="O392" i="9"/>
  <c r="P392" i="9"/>
  <c r="Q392" i="9"/>
  <c r="R392" i="9"/>
  <c r="O393" i="9"/>
  <c r="P393" i="9"/>
  <c r="Q393" i="9"/>
  <c r="R393" i="9"/>
  <c r="O394" i="9"/>
  <c r="P394" i="9"/>
  <c r="Q394" i="9"/>
  <c r="R394" i="9"/>
  <c r="O395" i="9"/>
  <c r="P395" i="9"/>
  <c r="Q395" i="9"/>
  <c r="R395" i="9"/>
  <c r="O396" i="9"/>
  <c r="P396" i="9"/>
  <c r="Q396" i="9"/>
  <c r="R396" i="9"/>
  <c r="O397" i="9"/>
  <c r="P397" i="9"/>
  <c r="Q397" i="9"/>
  <c r="R397" i="9"/>
  <c r="O398" i="9"/>
  <c r="P398" i="9"/>
  <c r="Q398" i="9"/>
  <c r="R398" i="9"/>
  <c r="O399" i="9"/>
  <c r="P399" i="9"/>
  <c r="Q399" i="9"/>
  <c r="R399" i="9"/>
  <c r="O400" i="9"/>
  <c r="P400" i="9"/>
  <c r="Q400" i="9"/>
  <c r="R400" i="9"/>
  <c r="O401" i="9"/>
  <c r="P401" i="9"/>
  <c r="Q401" i="9"/>
  <c r="R401" i="9"/>
  <c r="O402" i="9"/>
  <c r="P402" i="9"/>
  <c r="Q402" i="9"/>
  <c r="R402" i="9"/>
  <c r="O403" i="9"/>
  <c r="P403" i="9"/>
  <c r="Q403" i="9"/>
  <c r="R403" i="9"/>
  <c r="O404" i="9"/>
  <c r="P404" i="9"/>
  <c r="Q404" i="9"/>
  <c r="R404" i="9"/>
  <c r="O405" i="9"/>
  <c r="P405" i="9"/>
  <c r="Q405" i="9"/>
  <c r="R405" i="9"/>
  <c r="O406" i="9"/>
  <c r="P406" i="9"/>
  <c r="Q406" i="9"/>
  <c r="R406" i="9"/>
  <c r="O407" i="9"/>
  <c r="P407" i="9"/>
  <c r="Q407" i="9"/>
  <c r="R407" i="9"/>
  <c r="O408" i="9"/>
  <c r="P408" i="9"/>
  <c r="Q408" i="9"/>
  <c r="R408" i="9"/>
  <c r="O409" i="9"/>
  <c r="P409" i="9"/>
  <c r="Q409" i="9"/>
  <c r="R409" i="9"/>
  <c r="O410" i="9"/>
  <c r="P410" i="9"/>
  <c r="Q410" i="9"/>
  <c r="R410" i="9"/>
  <c r="O411" i="9"/>
  <c r="P411" i="9"/>
  <c r="Q411" i="9"/>
  <c r="R411" i="9"/>
  <c r="O412" i="9"/>
  <c r="P412" i="9"/>
  <c r="Q412" i="9"/>
  <c r="R412" i="9"/>
  <c r="O413" i="9"/>
  <c r="P413" i="9"/>
  <c r="Q413" i="9"/>
  <c r="R413" i="9"/>
  <c r="O414" i="9"/>
  <c r="P414" i="9"/>
  <c r="Q414" i="9"/>
  <c r="R414" i="9"/>
  <c r="O415" i="9"/>
  <c r="P415" i="9"/>
  <c r="Q415" i="9"/>
  <c r="R415" i="9"/>
  <c r="O416" i="9"/>
  <c r="P416" i="9"/>
  <c r="Q416" i="9"/>
  <c r="R416" i="9"/>
  <c r="O417" i="9"/>
  <c r="P417" i="9"/>
  <c r="Q417" i="9"/>
  <c r="R417" i="9"/>
  <c r="O418" i="9"/>
  <c r="P418" i="9"/>
  <c r="Q418" i="9"/>
  <c r="R418" i="9"/>
  <c r="O419" i="9"/>
  <c r="P419" i="9"/>
  <c r="Q419" i="9"/>
  <c r="R419" i="9"/>
  <c r="O420" i="9"/>
  <c r="P420" i="9"/>
  <c r="Q420" i="9"/>
  <c r="R420" i="9"/>
  <c r="O421" i="9"/>
  <c r="P421" i="9"/>
  <c r="Q421" i="9"/>
  <c r="R421" i="9"/>
  <c r="O422" i="9"/>
  <c r="P422" i="9"/>
  <c r="Q422" i="9"/>
  <c r="R422" i="9"/>
  <c r="O423" i="9"/>
  <c r="P423" i="9"/>
  <c r="Q423" i="9"/>
  <c r="R423" i="9"/>
  <c r="O424" i="9"/>
  <c r="P424" i="9"/>
  <c r="Q424" i="9"/>
  <c r="R424" i="9"/>
  <c r="O425" i="9"/>
  <c r="P425" i="9"/>
  <c r="Q425" i="9"/>
  <c r="R425" i="9"/>
  <c r="O426" i="9"/>
  <c r="P426" i="9"/>
  <c r="Q426" i="9"/>
  <c r="R426" i="9"/>
  <c r="O427" i="9"/>
  <c r="P427" i="9"/>
  <c r="Q427" i="9"/>
  <c r="R427" i="9"/>
  <c r="O428" i="9"/>
  <c r="P428" i="9"/>
  <c r="Q428" i="9"/>
  <c r="R428" i="9"/>
  <c r="O429" i="9"/>
  <c r="P429" i="9"/>
  <c r="Q429" i="9"/>
  <c r="R429" i="9"/>
  <c r="O430" i="9"/>
  <c r="P430" i="9"/>
  <c r="Q430" i="9"/>
  <c r="R430" i="9"/>
  <c r="O431" i="9"/>
  <c r="P431" i="9"/>
  <c r="Q431" i="9"/>
  <c r="R431" i="9"/>
  <c r="O432" i="9"/>
  <c r="P432" i="9"/>
  <c r="Q432" i="9"/>
  <c r="R432" i="9"/>
  <c r="O433" i="9"/>
  <c r="P433" i="9"/>
  <c r="Q433" i="9"/>
  <c r="R433" i="9"/>
  <c r="O434" i="9"/>
  <c r="P434" i="9"/>
  <c r="Q434" i="9"/>
  <c r="R434" i="9"/>
  <c r="O435" i="9"/>
  <c r="P435" i="9"/>
  <c r="Q435" i="9"/>
  <c r="R435" i="9"/>
  <c r="O436" i="9"/>
  <c r="P436" i="9"/>
  <c r="Q436" i="9"/>
  <c r="R436" i="9"/>
  <c r="O437" i="9"/>
  <c r="P437" i="9"/>
  <c r="Q437" i="9"/>
  <c r="R437" i="9"/>
  <c r="O438" i="9"/>
  <c r="P438" i="9"/>
  <c r="Q438" i="9"/>
  <c r="R438" i="9"/>
  <c r="O439" i="9"/>
  <c r="P439" i="9"/>
  <c r="Q439" i="9"/>
  <c r="R439" i="9"/>
  <c r="O440" i="9"/>
  <c r="P440" i="9"/>
  <c r="Q440" i="9"/>
  <c r="R440" i="9"/>
  <c r="O441" i="9"/>
  <c r="P441" i="9"/>
  <c r="Q441" i="9"/>
  <c r="R441" i="9"/>
  <c r="O442" i="9"/>
  <c r="P442" i="9"/>
  <c r="Q442" i="9"/>
  <c r="R442" i="9"/>
  <c r="O443" i="9"/>
  <c r="P443" i="9"/>
  <c r="Q443" i="9"/>
  <c r="R443" i="9"/>
  <c r="O444" i="9"/>
  <c r="P444" i="9"/>
  <c r="Q444" i="9"/>
  <c r="R444" i="9"/>
  <c r="O445" i="9"/>
  <c r="P445" i="9"/>
  <c r="Q445" i="9"/>
  <c r="R445" i="9"/>
  <c r="O446" i="9"/>
  <c r="P446" i="9"/>
  <c r="Q446" i="9"/>
  <c r="R446" i="9"/>
  <c r="O447" i="9"/>
  <c r="P447" i="9"/>
  <c r="Q447" i="9"/>
  <c r="R447" i="9"/>
  <c r="O448" i="9"/>
  <c r="P448" i="9"/>
  <c r="Q448" i="9"/>
  <c r="R448" i="9"/>
  <c r="O449" i="9"/>
  <c r="P449" i="9"/>
  <c r="Q449" i="9"/>
  <c r="R449" i="9"/>
  <c r="O450" i="9"/>
  <c r="P450" i="9"/>
  <c r="Q450" i="9"/>
  <c r="R450" i="9"/>
  <c r="O451" i="9"/>
  <c r="P451" i="9"/>
  <c r="Q451" i="9"/>
  <c r="R451" i="9"/>
  <c r="O452" i="9"/>
  <c r="P452" i="9"/>
  <c r="Q452" i="9"/>
  <c r="R452" i="9"/>
  <c r="O453" i="9"/>
  <c r="P453" i="9"/>
  <c r="Q453" i="9"/>
  <c r="R453" i="9"/>
  <c r="O454" i="9"/>
  <c r="P454" i="9"/>
  <c r="Q454" i="9"/>
  <c r="R454" i="9"/>
  <c r="O455" i="9"/>
  <c r="P455" i="9"/>
  <c r="Q455" i="9"/>
  <c r="R455" i="9"/>
  <c r="O456" i="9"/>
  <c r="P456" i="9"/>
  <c r="Q456" i="9"/>
  <c r="R456" i="9"/>
  <c r="O457" i="9"/>
  <c r="P457" i="9"/>
  <c r="Q457" i="9"/>
  <c r="R457" i="9"/>
  <c r="O458" i="9"/>
  <c r="P458" i="9"/>
  <c r="Q458" i="9"/>
  <c r="R458" i="9"/>
  <c r="O459" i="9"/>
  <c r="P459" i="9"/>
  <c r="Q459" i="9"/>
  <c r="R459" i="9"/>
  <c r="O460" i="9"/>
  <c r="P460" i="9"/>
  <c r="Q460" i="9"/>
  <c r="R460" i="9"/>
  <c r="O461" i="9"/>
  <c r="P461" i="9"/>
  <c r="Q461" i="9"/>
  <c r="R461" i="9"/>
  <c r="O462" i="9"/>
  <c r="P462" i="9"/>
  <c r="Q462" i="9"/>
  <c r="R462" i="9"/>
  <c r="O463" i="9"/>
  <c r="P463" i="9"/>
  <c r="Q463" i="9"/>
  <c r="R463" i="9"/>
  <c r="O464" i="9"/>
  <c r="P464" i="9"/>
  <c r="Q464" i="9"/>
  <c r="R464" i="9"/>
  <c r="O465" i="9"/>
  <c r="P465" i="9"/>
  <c r="Q465" i="9"/>
  <c r="R465" i="9"/>
  <c r="O466" i="9"/>
  <c r="P466" i="9"/>
  <c r="Q466" i="9"/>
  <c r="R466" i="9"/>
  <c r="O467" i="9"/>
  <c r="P467" i="9"/>
  <c r="Q467" i="9"/>
  <c r="R467" i="9"/>
  <c r="O468" i="9"/>
  <c r="P468" i="9"/>
  <c r="Q468" i="9"/>
  <c r="R468" i="9"/>
  <c r="O469" i="9"/>
  <c r="P469" i="9"/>
  <c r="Q469" i="9"/>
  <c r="R469" i="9"/>
  <c r="O470" i="9"/>
  <c r="P470" i="9"/>
  <c r="Q470" i="9"/>
  <c r="R470" i="9"/>
  <c r="O471" i="9"/>
  <c r="P471" i="9"/>
  <c r="Q471" i="9"/>
  <c r="R471" i="9"/>
  <c r="O472" i="9"/>
  <c r="P472" i="9"/>
  <c r="Q472" i="9"/>
  <c r="R472" i="9"/>
  <c r="O473" i="9"/>
  <c r="P473" i="9"/>
  <c r="Q473" i="9"/>
  <c r="R473" i="9"/>
  <c r="O474" i="9"/>
  <c r="P474" i="9"/>
  <c r="Q474" i="9"/>
  <c r="R474" i="9"/>
  <c r="O475" i="9"/>
  <c r="P475" i="9"/>
  <c r="Q475" i="9"/>
  <c r="R475" i="9"/>
  <c r="O476" i="9"/>
  <c r="P476" i="9"/>
  <c r="Q476" i="9"/>
  <c r="R476" i="9"/>
  <c r="O477" i="9"/>
  <c r="P477" i="9"/>
  <c r="Q477" i="9"/>
  <c r="R477" i="9"/>
  <c r="O478" i="9"/>
  <c r="P478" i="9"/>
  <c r="Q478" i="9"/>
  <c r="R478" i="9"/>
  <c r="O479" i="9"/>
  <c r="P479" i="9"/>
  <c r="Q479" i="9"/>
  <c r="R479" i="9"/>
  <c r="O480" i="9"/>
  <c r="P480" i="9"/>
  <c r="Q480" i="9"/>
  <c r="R480" i="9"/>
  <c r="O481" i="9"/>
  <c r="P481" i="9"/>
  <c r="Q481" i="9"/>
  <c r="R481" i="9"/>
  <c r="O482" i="9"/>
  <c r="P482" i="9"/>
  <c r="Q482" i="9"/>
  <c r="R482" i="9"/>
  <c r="O483" i="9"/>
  <c r="P483" i="9"/>
  <c r="Q483" i="9"/>
  <c r="R483" i="9"/>
  <c r="O484" i="9"/>
  <c r="P484" i="9"/>
  <c r="Q484" i="9"/>
  <c r="R484" i="9"/>
  <c r="O485" i="9"/>
  <c r="P485" i="9"/>
  <c r="Q485" i="9"/>
  <c r="R485" i="9"/>
  <c r="O486" i="9"/>
  <c r="P486" i="9"/>
  <c r="Q486" i="9"/>
  <c r="R486" i="9"/>
  <c r="O487" i="9"/>
  <c r="P487" i="9"/>
  <c r="Q487" i="9"/>
  <c r="R487" i="9"/>
  <c r="O488" i="9"/>
  <c r="P488" i="9"/>
  <c r="Q488" i="9"/>
  <c r="R488" i="9"/>
  <c r="O489" i="9"/>
  <c r="P489" i="9"/>
  <c r="Q489" i="9"/>
  <c r="R489" i="9"/>
  <c r="O490" i="9"/>
  <c r="P490" i="9"/>
  <c r="Q490" i="9"/>
  <c r="R490" i="9"/>
  <c r="O491" i="9"/>
  <c r="P491" i="9"/>
  <c r="Q491" i="9"/>
  <c r="R491" i="9"/>
  <c r="O492" i="9"/>
  <c r="P492" i="9"/>
  <c r="Q492" i="9"/>
  <c r="R492" i="9"/>
  <c r="O493" i="9"/>
  <c r="P493" i="9"/>
  <c r="Q493" i="9"/>
  <c r="R493" i="9"/>
  <c r="O494" i="9"/>
  <c r="P494" i="9"/>
  <c r="Q494" i="9"/>
  <c r="R494" i="9"/>
  <c r="O495" i="9"/>
  <c r="P495" i="9"/>
  <c r="Q495" i="9"/>
  <c r="R495" i="9"/>
  <c r="O496" i="9"/>
  <c r="P496" i="9"/>
  <c r="Q496" i="9"/>
  <c r="R496" i="9"/>
  <c r="O497" i="9"/>
  <c r="P497" i="9"/>
  <c r="Q497" i="9"/>
  <c r="R497" i="9"/>
  <c r="O498" i="9"/>
  <c r="P498" i="9"/>
  <c r="Q498" i="9"/>
  <c r="R498" i="9"/>
  <c r="O499" i="9"/>
  <c r="P499" i="9"/>
  <c r="Q499" i="9"/>
  <c r="R499" i="9"/>
  <c r="O500" i="9"/>
  <c r="P500" i="9"/>
  <c r="Q500" i="9"/>
  <c r="R500" i="9"/>
  <c r="O501" i="9"/>
  <c r="P501" i="9"/>
  <c r="Q501" i="9"/>
  <c r="R501" i="9"/>
  <c r="O502" i="9"/>
  <c r="P502" i="9"/>
  <c r="Q502" i="9"/>
  <c r="R502" i="9"/>
  <c r="O503" i="9"/>
  <c r="P503" i="9"/>
  <c r="Q503" i="9"/>
  <c r="R503" i="9"/>
  <c r="O504" i="9"/>
  <c r="P504" i="9"/>
  <c r="Q504" i="9"/>
  <c r="R504" i="9"/>
  <c r="O505" i="9"/>
  <c r="P505" i="9"/>
  <c r="Q505" i="9"/>
  <c r="R505" i="9"/>
  <c r="O506" i="9"/>
  <c r="P506" i="9"/>
  <c r="Q506" i="9"/>
  <c r="R506" i="9"/>
  <c r="O507" i="9"/>
  <c r="P507" i="9"/>
  <c r="Q507" i="9"/>
  <c r="R507" i="9"/>
  <c r="O508" i="9"/>
  <c r="P508" i="9"/>
  <c r="Q508" i="9"/>
  <c r="R508" i="9"/>
  <c r="O509" i="9"/>
  <c r="P509" i="9"/>
  <c r="Q509" i="9"/>
  <c r="R509" i="9"/>
  <c r="O510" i="9"/>
  <c r="P510" i="9"/>
  <c r="Q510" i="9"/>
  <c r="R510" i="9"/>
  <c r="O511" i="9"/>
  <c r="P511" i="9"/>
  <c r="Q511" i="9"/>
  <c r="R511" i="9"/>
  <c r="O512" i="9"/>
  <c r="P512" i="9"/>
  <c r="Q512" i="9"/>
  <c r="R512" i="9"/>
  <c r="O513" i="9"/>
  <c r="P513" i="9"/>
  <c r="Q513" i="9"/>
  <c r="R513" i="9"/>
  <c r="O514" i="9"/>
  <c r="P514" i="9"/>
  <c r="Q514" i="9"/>
  <c r="R514" i="9"/>
  <c r="O515" i="9"/>
  <c r="P515" i="9"/>
  <c r="Q515" i="9"/>
  <c r="R515" i="9"/>
  <c r="O516" i="9"/>
  <c r="P516" i="9"/>
  <c r="Q516" i="9"/>
  <c r="R516" i="9"/>
  <c r="O517" i="9"/>
  <c r="P517" i="9"/>
  <c r="Q517" i="9"/>
  <c r="R517" i="9"/>
  <c r="O518" i="9"/>
  <c r="P518" i="9"/>
  <c r="Q518" i="9"/>
  <c r="R518" i="9"/>
  <c r="O519" i="9"/>
  <c r="P519" i="9"/>
  <c r="Q519" i="9"/>
  <c r="R519" i="9"/>
  <c r="O520" i="9"/>
  <c r="P520" i="9"/>
  <c r="Q520" i="9"/>
  <c r="R520" i="9"/>
  <c r="O521" i="9"/>
  <c r="P521" i="9"/>
  <c r="Q521" i="9"/>
  <c r="R521" i="9"/>
  <c r="O522" i="9"/>
  <c r="P522" i="9"/>
  <c r="Q522" i="9"/>
  <c r="R522" i="9"/>
  <c r="O523" i="9"/>
  <c r="P523" i="9"/>
  <c r="Q523" i="9"/>
  <c r="R523" i="9"/>
  <c r="O524" i="9"/>
  <c r="P524" i="9"/>
  <c r="Q524" i="9"/>
  <c r="R524" i="9"/>
  <c r="O525" i="9"/>
  <c r="P525" i="9"/>
  <c r="Q525" i="9"/>
  <c r="R525" i="9"/>
  <c r="O526" i="9"/>
  <c r="P526" i="9"/>
  <c r="Q526" i="9"/>
  <c r="R526" i="9"/>
  <c r="O527" i="9"/>
  <c r="P527" i="9"/>
  <c r="Q527" i="9"/>
  <c r="R527" i="9"/>
  <c r="O528" i="9"/>
  <c r="P528" i="9"/>
  <c r="Q528" i="9"/>
  <c r="R528" i="9"/>
  <c r="O529" i="9"/>
  <c r="P529" i="9"/>
  <c r="Q529" i="9"/>
  <c r="R529" i="9"/>
  <c r="O530" i="9"/>
  <c r="P530" i="9"/>
  <c r="Q530" i="9"/>
  <c r="R530" i="9"/>
  <c r="O531" i="9"/>
  <c r="P531" i="9"/>
  <c r="Q531" i="9"/>
  <c r="R531" i="9"/>
  <c r="O532" i="9"/>
  <c r="P532" i="9"/>
  <c r="Q532" i="9"/>
  <c r="R532" i="9"/>
  <c r="O533" i="9"/>
  <c r="P533" i="9"/>
  <c r="Q533" i="9"/>
  <c r="R533" i="9"/>
  <c r="O534" i="9"/>
  <c r="P534" i="9"/>
  <c r="Q534" i="9"/>
  <c r="R534" i="9"/>
  <c r="O535" i="9"/>
  <c r="P535" i="9"/>
  <c r="Q535" i="9"/>
  <c r="R535" i="9"/>
  <c r="O536" i="9"/>
  <c r="P536" i="9"/>
  <c r="Q536" i="9"/>
  <c r="R536" i="9"/>
  <c r="O537" i="9"/>
  <c r="P537" i="9"/>
  <c r="Q537" i="9"/>
  <c r="R537" i="9"/>
  <c r="O538" i="9"/>
  <c r="P538" i="9"/>
  <c r="Q538" i="9"/>
  <c r="R538" i="9"/>
  <c r="O539" i="9"/>
  <c r="P539" i="9"/>
  <c r="Q539" i="9"/>
  <c r="R539" i="9"/>
  <c r="O540" i="9"/>
  <c r="P540" i="9"/>
  <c r="Q540" i="9"/>
  <c r="R540" i="9"/>
  <c r="O541" i="9"/>
  <c r="P541" i="9"/>
  <c r="Q541" i="9"/>
  <c r="R541" i="9"/>
  <c r="O542" i="9"/>
  <c r="P542" i="9"/>
  <c r="Q542" i="9"/>
  <c r="R542" i="9"/>
  <c r="O543" i="9"/>
  <c r="P543" i="9"/>
  <c r="Q543" i="9"/>
  <c r="R543" i="9"/>
  <c r="O544" i="9"/>
  <c r="P544" i="9"/>
  <c r="Q544" i="9"/>
  <c r="R544" i="9"/>
  <c r="O545" i="9"/>
  <c r="P545" i="9"/>
  <c r="Q545" i="9"/>
  <c r="R545" i="9"/>
  <c r="O546" i="9"/>
  <c r="P546" i="9"/>
  <c r="Q546" i="9"/>
  <c r="R546" i="9"/>
  <c r="O547" i="9"/>
  <c r="P547" i="9"/>
  <c r="Q547" i="9"/>
  <c r="R547" i="9"/>
  <c r="O548" i="9"/>
  <c r="P548" i="9"/>
  <c r="Q548" i="9"/>
  <c r="R548" i="9"/>
  <c r="O549" i="9"/>
  <c r="P549" i="9"/>
  <c r="Q549" i="9"/>
  <c r="R549" i="9"/>
  <c r="O550" i="9"/>
  <c r="P550" i="9"/>
  <c r="Q550" i="9"/>
  <c r="R550" i="9"/>
  <c r="O551" i="9"/>
  <c r="P551" i="9"/>
  <c r="Q551" i="9"/>
  <c r="R551" i="9"/>
  <c r="O552" i="9"/>
  <c r="P552" i="9"/>
  <c r="Q552" i="9"/>
  <c r="R552" i="9"/>
  <c r="O553" i="9"/>
  <c r="P553" i="9"/>
  <c r="Q553" i="9"/>
  <c r="R553" i="9"/>
  <c r="O554" i="9"/>
  <c r="P554" i="9"/>
  <c r="Q554" i="9"/>
  <c r="R554" i="9"/>
  <c r="O555" i="9"/>
  <c r="P555" i="9"/>
  <c r="Q555" i="9"/>
  <c r="R555" i="9"/>
  <c r="O556" i="9"/>
  <c r="P556" i="9"/>
  <c r="Q556" i="9"/>
  <c r="R556" i="9"/>
  <c r="O557" i="9"/>
  <c r="P557" i="9"/>
  <c r="Q557" i="9"/>
  <c r="R557" i="9"/>
  <c r="O558" i="9"/>
  <c r="P558" i="9"/>
  <c r="Q558" i="9"/>
  <c r="R558" i="9"/>
  <c r="O559" i="9"/>
  <c r="P559" i="9"/>
  <c r="Q559" i="9"/>
  <c r="R559" i="9"/>
  <c r="O560" i="9"/>
  <c r="P560" i="9"/>
  <c r="Q560" i="9"/>
  <c r="R560" i="9"/>
  <c r="O561" i="9"/>
  <c r="P561" i="9"/>
  <c r="Q561" i="9"/>
  <c r="R561" i="9"/>
  <c r="O562" i="9"/>
  <c r="P562" i="9"/>
  <c r="Q562" i="9"/>
  <c r="R562" i="9"/>
  <c r="O563" i="9"/>
  <c r="P563" i="9"/>
  <c r="Q563" i="9"/>
  <c r="R563" i="9"/>
  <c r="O564" i="9"/>
  <c r="P564" i="9"/>
  <c r="Q564" i="9"/>
  <c r="R564" i="9"/>
  <c r="O565" i="9"/>
  <c r="P565" i="9"/>
  <c r="Q565" i="9"/>
  <c r="R565" i="9"/>
  <c r="O566" i="9"/>
  <c r="P566" i="9"/>
  <c r="Q566" i="9"/>
  <c r="R566" i="9"/>
  <c r="O567" i="9"/>
  <c r="P567" i="9"/>
  <c r="Q567" i="9"/>
  <c r="R567" i="9"/>
  <c r="O568" i="9"/>
  <c r="P568" i="9"/>
  <c r="Q568" i="9"/>
  <c r="R568" i="9"/>
  <c r="O569" i="9"/>
  <c r="P569" i="9"/>
  <c r="Q569" i="9"/>
  <c r="R569" i="9"/>
  <c r="O570" i="9"/>
  <c r="P570" i="9"/>
  <c r="Q570" i="9"/>
  <c r="R570" i="9"/>
  <c r="O571" i="9"/>
  <c r="P571" i="9"/>
  <c r="Q571" i="9"/>
  <c r="R571" i="9"/>
  <c r="O572" i="9"/>
  <c r="P572" i="9"/>
  <c r="Q572" i="9"/>
  <c r="R572" i="9"/>
  <c r="O573" i="9"/>
  <c r="P573" i="9"/>
  <c r="Q573" i="9"/>
  <c r="R573" i="9"/>
  <c r="O574" i="9"/>
  <c r="P574" i="9"/>
  <c r="Q574" i="9"/>
  <c r="R574" i="9"/>
  <c r="O575" i="9"/>
  <c r="P575" i="9"/>
  <c r="Q575" i="9"/>
  <c r="R575" i="9"/>
  <c r="O576" i="9"/>
  <c r="P576" i="9"/>
  <c r="Q576" i="9"/>
  <c r="R576" i="9"/>
  <c r="O577" i="9"/>
  <c r="P577" i="9"/>
  <c r="Q577" i="9"/>
  <c r="R577" i="9"/>
  <c r="O578" i="9"/>
  <c r="P578" i="9"/>
  <c r="Q578" i="9"/>
  <c r="R578" i="9"/>
  <c r="O579" i="9"/>
  <c r="P579" i="9"/>
  <c r="Q579" i="9"/>
  <c r="R579" i="9"/>
  <c r="O580" i="9"/>
  <c r="P580" i="9"/>
  <c r="Q580" i="9"/>
  <c r="R580" i="9"/>
  <c r="O581" i="9"/>
  <c r="P581" i="9"/>
  <c r="Q581" i="9"/>
  <c r="R581" i="9"/>
  <c r="O582" i="9"/>
  <c r="P582" i="9"/>
  <c r="Q582" i="9"/>
  <c r="R582" i="9"/>
  <c r="O583" i="9"/>
  <c r="P583" i="9"/>
  <c r="Q583" i="9"/>
  <c r="R583" i="9"/>
  <c r="O584" i="9"/>
  <c r="P584" i="9"/>
  <c r="Q584" i="9"/>
  <c r="R584" i="9"/>
  <c r="O585" i="9"/>
  <c r="P585" i="9"/>
  <c r="Q585" i="9"/>
  <c r="R585" i="9"/>
  <c r="O586" i="9"/>
  <c r="P586" i="9"/>
  <c r="Q586" i="9"/>
  <c r="R586" i="9"/>
  <c r="O587" i="9"/>
  <c r="P587" i="9"/>
  <c r="Q587" i="9"/>
  <c r="R587" i="9"/>
  <c r="O588" i="9"/>
  <c r="P588" i="9"/>
  <c r="Q588" i="9"/>
  <c r="R588" i="9"/>
  <c r="O589" i="9"/>
  <c r="P589" i="9"/>
  <c r="Q589" i="9"/>
  <c r="R589" i="9"/>
  <c r="O590" i="9"/>
  <c r="P590" i="9"/>
  <c r="Q590" i="9"/>
  <c r="R590" i="9"/>
  <c r="O591" i="9"/>
  <c r="P591" i="9"/>
  <c r="Q591" i="9"/>
  <c r="R591" i="9"/>
  <c r="O592" i="9"/>
  <c r="P592" i="9"/>
  <c r="Q592" i="9"/>
  <c r="R592" i="9"/>
  <c r="O593" i="9"/>
  <c r="P593" i="9"/>
  <c r="Q593" i="9"/>
  <c r="R593" i="9"/>
  <c r="O594" i="9"/>
  <c r="P594" i="9"/>
  <c r="Q594" i="9"/>
  <c r="R594" i="9"/>
  <c r="O595" i="9"/>
  <c r="P595" i="9"/>
  <c r="Q595" i="9"/>
  <c r="R595" i="9"/>
  <c r="O596" i="9"/>
  <c r="P596" i="9"/>
  <c r="Q596" i="9"/>
  <c r="R596" i="9"/>
  <c r="O597" i="9"/>
  <c r="P597" i="9"/>
  <c r="Q597" i="9"/>
  <c r="R597" i="9"/>
  <c r="O598" i="9"/>
  <c r="P598" i="9"/>
  <c r="Q598" i="9"/>
  <c r="R598" i="9"/>
  <c r="O599" i="9"/>
  <c r="P599" i="9"/>
  <c r="Q599" i="9"/>
  <c r="R599" i="9"/>
  <c r="O600" i="9"/>
  <c r="P600" i="9"/>
  <c r="Q600" i="9"/>
  <c r="R600" i="9"/>
  <c r="O601" i="9"/>
  <c r="P601" i="9"/>
  <c r="Q601" i="9"/>
  <c r="R601" i="9"/>
  <c r="O602" i="9"/>
  <c r="P602" i="9"/>
  <c r="Q602" i="9"/>
  <c r="R602" i="9"/>
  <c r="O603" i="9"/>
  <c r="P603" i="9"/>
  <c r="Q603" i="9"/>
  <c r="R603" i="9"/>
  <c r="O604" i="9"/>
  <c r="P604" i="9"/>
  <c r="Q604" i="9"/>
  <c r="R604" i="9"/>
  <c r="O605" i="9"/>
  <c r="P605" i="9"/>
  <c r="Q605" i="9"/>
  <c r="R605" i="9"/>
  <c r="O606" i="9"/>
  <c r="P606" i="9"/>
  <c r="Q606" i="9"/>
  <c r="R606" i="9"/>
  <c r="O607" i="9"/>
  <c r="P607" i="9"/>
  <c r="Q607" i="9"/>
  <c r="R607" i="9"/>
  <c r="O608" i="9"/>
  <c r="P608" i="9"/>
  <c r="Q608" i="9"/>
  <c r="R608" i="9"/>
  <c r="O609" i="9"/>
  <c r="P609" i="9"/>
  <c r="Q609" i="9"/>
  <c r="R609" i="9"/>
  <c r="O610" i="9"/>
  <c r="P610" i="9"/>
  <c r="Q610" i="9"/>
  <c r="R610" i="9"/>
  <c r="O611" i="9"/>
  <c r="P611" i="9"/>
  <c r="Q611" i="9"/>
  <c r="R611" i="9"/>
  <c r="O612" i="9"/>
  <c r="P612" i="9"/>
  <c r="Q612" i="9"/>
  <c r="R612" i="9"/>
  <c r="O613" i="9"/>
  <c r="P613" i="9"/>
  <c r="Q613" i="9"/>
  <c r="R613" i="9"/>
  <c r="O614" i="9"/>
  <c r="P614" i="9"/>
  <c r="Q614" i="9"/>
  <c r="R614" i="9"/>
  <c r="O615" i="9"/>
  <c r="P615" i="9"/>
  <c r="Q615" i="9"/>
  <c r="R615" i="9"/>
  <c r="O616" i="9"/>
  <c r="P616" i="9"/>
  <c r="Q616" i="9"/>
  <c r="R616" i="9"/>
  <c r="O617" i="9"/>
  <c r="P617" i="9"/>
  <c r="Q617" i="9"/>
  <c r="R617" i="9"/>
  <c r="O618" i="9"/>
  <c r="P618" i="9"/>
  <c r="Q618" i="9"/>
  <c r="R618" i="9"/>
  <c r="O619" i="9"/>
  <c r="P619" i="9"/>
  <c r="Q619" i="9"/>
  <c r="R619" i="9"/>
  <c r="O620" i="9"/>
  <c r="P620" i="9"/>
  <c r="Q620" i="9"/>
  <c r="R620" i="9"/>
  <c r="O621" i="9"/>
  <c r="P621" i="9"/>
  <c r="Q621" i="9"/>
  <c r="R621" i="9"/>
  <c r="O622" i="9"/>
  <c r="P622" i="9"/>
  <c r="Q622" i="9"/>
  <c r="R622" i="9"/>
  <c r="O623" i="9"/>
  <c r="P623" i="9"/>
  <c r="Q623" i="9"/>
  <c r="R623" i="9"/>
  <c r="O624" i="9"/>
  <c r="P624" i="9"/>
  <c r="Q624" i="9"/>
  <c r="R624" i="9"/>
  <c r="O625" i="9"/>
  <c r="P625" i="9"/>
  <c r="Q625" i="9"/>
  <c r="R625" i="9"/>
  <c r="O626" i="9"/>
  <c r="P626" i="9"/>
  <c r="Q626" i="9"/>
  <c r="R626" i="9"/>
  <c r="O627" i="9"/>
  <c r="P627" i="9"/>
  <c r="Q627" i="9"/>
  <c r="R627" i="9"/>
  <c r="O628" i="9"/>
  <c r="P628" i="9"/>
  <c r="Q628" i="9"/>
  <c r="R628" i="9"/>
  <c r="O629" i="9"/>
  <c r="P629" i="9"/>
  <c r="Q629" i="9"/>
  <c r="R629" i="9"/>
  <c r="O630" i="9"/>
  <c r="P630" i="9"/>
  <c r="Q630" i="9"/>
  <c r="R630" i="9"/>
  <c r="O631" i="9"/>
  <c r="P631" i="9"/>
  <c r="Q631" i="9"/>
  <c r="R631" i="9"/>
  <c r="O632" i="9"/>
  <c r="P632" i="9"/>
  <c r="Q632" i="9"/>
  <c r="R632" i="9"/>
  <c r="O633" i="9"/>
  <c r="P633" i="9"/>
  <c r="Q633" i="9"/>
  <c r="R633" i="9"/>
  <c r="O634" i="9"/>
  <c r="P634" i="9"/>
  <c r="Q634" i="9"/>
  <c r="R634" i="9"/>
  <c r="O635" i="9"/>
  <c r="P635" i="9"/>
  <c r="Q635" i="9"/>
  <c r="R635" i="9"/>
  <c r="O636" i="9"/>
  <c r="P636" i="9"/>
  <c r="Q636" i="9"/>
  <c r="R636" i="9"/>
  <c r="O637" i="9"/>
  <c r="P637" i="9"/>
  <c r="Q637" i="9"/>
  <c r="R637" i="9"/>
  <c r="O638" i="9"/>
  <c r="P638" i="9"/>
  <c r="Q638" i="9"/>
  <c r="R638" i="9"/>
  <c r="O639" i="9"/>
  <c r="P639" i="9"/>
  <c r="Q639" i="9"/>
  <c r="R639" i="9"/>
  <c r="O640" i="9"/>
  <c r="P640" i="9"/>
  <c r="Q640" i="9"/>
  <c r="R640" i="9"/>
  <c r="O641" i="9"/>
  <c r="P641" i="9"/>
  <c r="Q641" i="9"/>
  <c r="R641" i="9"/>
  <c r="O642" i="9"/>
  <c r="P642" i="9"/>
  <c r="Q642" i="9"/>
  <c r="R642" i="9"/>
  <c r="O643" i="9"/>
  <c r="P643" i="9"/>
  <c r="Q643" i="9"/>
  <c r="R643" i="9"/>
  <c r="O644" i="9"/>
  <c r="P644" i="9"/>
  <c r="Q644" i="9"/>
  <c r="R644" i="9"/>
  <c r="O645" i="9"/>
  <c r="P645" i="9"/>
  <c r="Q645" i="9"/>
  <c r="R645" i="9"/>
  <c r="O646" i="9"/>
  <c r="P646" i="9"/>
  <c r="Q646" i="9"/>
  <c r="R646" i="9"/>
  <c r="O647" i="9"/>
  <c r="P647" i="9"/>
  <c r="Q647" i="9"/>
  <c r="R647" i="9"/>
  <c r="O648" i="9"/>
  <c r="P648" i="9"/>
  <c r="Q648" i="9"/>
  <c r="R648" i="9"/>
  <c r="O649" i="9"/>
  <c r="P649" i="9"/>
  <c r="Q649" i="9"/>
  <c r="R649" i="9"/>
  <c r="O650" i="9"/>
  <c r="P650" i="9"/>
  <c r="Q650" i="9"/>
  <c r="R650" i="9"/>
  <c r="O651" i="9"/>
  <c r="P651" i="9"/>
  <c r="Q651" i="9"/>
  <c r="R651" i="9"/>
  <c r="O652" i="9"/>
  <c r="P652" i="9"/>
  <c r="Q652" i="9"/>
  <c r="R652" i="9"/>
  <c r="O653" i="9"/>
  <c r="P653" i="9"/>
  <c r="Q653" i="9"/>
  <c r="R653" i="9"/>
  <c r="O654" i="9"/>
  <c r="P654" i="9"/>
  <c r="Q654" i="9"/>
  <c r="R654" i="9"/>
  <c r="O655" i="9"/>
  <c r="P655" i="9"/>
  <c r="Q655" i="9"/>
  <c r="R655" i="9"/>
  <c r="O656" i="9"/>
  <c r="P656" i="9"/>
  <c r="Q656" i="9"/>
  <c r="R656" i="9"/>
  <c r="O657" i="9"/>
  <c r="P657" i="9"/>
  <c r="Q657" i="9"/>
  <c r="R657" i="9"/>
  <c r="O658" i="9"/>
  <c r="P658" i="9"/>
  <c r="Q658" i="9"/>
  <c r="R658" i="9"/>
  <c r="O659" i="9"/>
  <c r="P659" i="9"/>
  <c r="Q659" i="9"/>
  <c r="R659" i="9"/>
  <c r="O660" i="9"/>
  <c r="P660" i="9"/>
  <c r="Q660" i="9"/>
  <c r="R660" i="9"/>
  <c r="O661" i="9"/>
  <c r="P661" i="9"/>
  <c r="Q661" i="9"/>
  <c r="R661" i="9"/>
  <c r="O662" i="9"/>
  <c r="P662" i="9"/>
  <c r="Q662" i="9"/>
  <c r="R662" i="9"/>
  <c r="O663" i="9"/>
  <c r="P663" i="9"/>
  <c r="Q663" i="9"/>
  <c r="R663" i="9"/>
  <c r="O664" i="9"/>
  <c r="P664" i="9"/>
  <c r="Q664" i="9"/>
  <c r="R664" i="9"/>
  <c r="O665" i="9"/>
  <c r="P665" i="9"/>
  <c r="Q665" i="9"/>
  <c r="R665" i="9"/>
  <c r="O666" i="9"/>
  <c r="P666" i="9"/>
  <c r="Q666" i="9"/>
  <c r="R666" i="9"/>
  <c r="O667" i="9"/>
  <c r="P667" i="9"/>
  <c r="Q667" i="9"/>
  <c r="R667" i="9"/>
  <c r="O668" i="9"/>
  <c r="P668" i="9"/>
  <c r="Q668" i="9"/>
  <c r="R668" i="9"/>
  <c r="O669" i="9"/>
  <c r="P669" i="9"/>
  <c r="Q669" i="9"/>
  <c r="R669" i="9"/>
  <c r="O670" i="9"/>
  <c r="P670" i="9"/>
  <c r="Q670" i="9"/>
  <c r="R670" i="9"/>
  <c r="O671" i="9"/>
  <c r="P671" i="9"/>
  <c r="Q671" i="9"/>
  <c r="R671" i="9"/>
  <c r="O672" i="9"/>
  <c r="P672" i="9"/>
  <c r="Q672" i="9"/>
  <c r="R672" i="9"/>
  <c r="O673" i="9"/>
  <c r="P673" i="9"/>
  <c r="Q673" i="9"/>
  <c r="R673" i="9"/>
  <c r="O674" i="9"/>
  <c r="P674" i="9"/>
  <c r="Q674" i="9"/>
  <c r="R674" i="9"/>
  <c r="O675" i="9"/>
  <c r="P675" i="9"/>
  <c r="Q675" i="9"/>
  <c r="R675" i="9"/>
  <c r="O676" i="9"/>
  <c r="P676" i="9"/>
  <c r="Q676" i="9"/>
  <c r="R676" i="9"/>
  <c r="O677" i="9"/>
  <c r="P677" i="9"/>
  <c r="Q677" i="9"/>
  <c r="R677" i="9"/>
  <c r="O678" i="9"/>
  <c r="P678" i="9"/>
  <c r="Q678" i="9"/>
  <c r="R678" i="9"/>
  <c r="O679" i="9"/>
  <c r="P679" i="9"/>
  <c r="Q679" i="9"/>
  <c r="R679" i="9"/>
  <c r="O680" i="9"/>
  <c r="P680" i="9"/>
  <c r="Q680" i="9"/>
  <c r="R680" i="9"/>
  <c r="O681" i="9"/>
  <c r="P681" i="9"/>
  <c r="Q681" i="9"/>
  <c r="R681" i="9"/>
  <c r="O682" i="9"/>
  <c r="P682" i="9"/>
  <c r="Q682" i="9"/>
  <c r="R682" i="9"/>
  <c r="O683" i="9"/>
  <c r="P683" i="9"/>
  <c r="Q683" i="9"/>
  <c r="R683" i="9"/>
  <c r="O684" i="9"/>
  <c r="P684" i="9"/>
  <c r="Q684" i="9"/>
  <c r="R684" i="9"/>
  <c r="O685" i="9"/>
  <c r="P685" i="9"/>
  <c r="Q685" i="9"/>
  <c r="R685" i="9"/>
  <c r="O686" i="9"/>
  <c r="P686" i="9"/>
  <c r="Q686" i="9"/>
  <c r="R686" i="9"/>
  <c r="O687" i="9"/>
  <c r="P687" i="9"/>
  <c r="Q687" i="9"/>
  <c r="R687" i="9"/>
  <c r="O688" i="9"/>
  <c r="P688" i="9"/>
  <c r="Q688" i="9"/>
  <c r="R688" i="9"/>
  <c r="O689" i="9"/>
  <c r="P689" i="9"/>
  <c r="Q689" i="9"/>
  <c r="R689" i="9"/>
  <c r="O690" i="9"/>
  <c r="P690" i="9"/>
  <c r="Q690" i="9"/>
  <c r="R690" i="9"/>
  <c r="O691" i="9"/>
  <c r="P691" i="9"/>
  <c r="Q691" i="9"/>
  <c r="R691" i="9"/>
  <c r="O692" i="9"/>
  <c r="P692" i="9"/>
  <c r="Q692" i="9"/>
  <c r="R692" i="9"/>
  <c r="O693" i="9"/>
  <c r="P693" i="9"/>
  <c r="Q693" i="9"/>
  <c r="R693" i="9"/>
  <c r="O694" i="9"/>
  <c r="P694" i="9"/>
  <c r="Q694" i="9"/>
  <c r="R694" i="9"/>
  <c r="O695" i="9"/>
  <c r="P695" i="9"/>
  <c r="Q695" i="9"/>
  <c r="R695" i="9"/>
  <c r="O696" i="9"/>
  <c r="P696" i="9"/>
  <c r="Q696" i="9"/>
  <c r="R696" i="9"/>
  <c r="O697" i="9"/>
  <c r="P697" i="9"/>
  <c r="Q697" i="9"/>
  <c r="R697" i="9"/>
  <c r="O698" i="9"/>
  <c r="P698" i="9"/>
  <c r="Q698" i="9"/>
  <c r="R698" i="9"/>
  <c r="O699" i="9"/>
  <c r="P699" i="9"/>
  <c r="Q699" i="9"/>
  <c r="R699" i="9"/>
  <c r="O700" i="9"/>
  <c r="P700" i="9"/>
  <c r="Q700" i="9"/>
  <c r="R700" i="9"/>
  <c r="O701" i="9"/>
  <c r="P701" i="9"/>
  <c r="Q701" i="9"/>
  <c r="R701" i="9"/>
  <c r="O702" i="9"/>
  <c r="P702" i="9"/>
  <c r="Q702" i="9"/>
  <c r="R702" i="9"/>
  <c r="O703" i="9"/>
  <c r="P703" i="9"/>
  <c r="Q703" i="9"/>
  <c r="R703" i="9"/>
  <c r="O704" i="9"/>
  <c r="P704" i="9"/>
  <c r="Q704" i="9"/>
  <c r="R704" i="9"/>
  <c r="O705" i="9"/>
  <c r="P705" i="9"/>
  <c r="Q705" i="9"/>
  <c r="R705" i="9"/>
  <c r="O706" i="9"/>
  <c r="P706" i="9"/>
  <c r="Q706" i="9"/>
  <c r="R706" i="9"/>
  <c r="O707" i="9"/>
  <c r="P707" i="9"/>
  <c r="Q707" i="9"/>
  <c r="R707" i="9"/>
  <c r="O708" i="9"/>
  <c r="P708" i="9"/>
  <c r="Q708" i="9"/>
  <c r="R708" i="9"/>
  <c r="O709" i="9"/>
  <c r="P709" i="9"/>
  <c r="Q709" i="9"/>
  <c r="R709" i="9"/>
  <c r="O710" i="9"/>
  <c r="P710" i="9"/>
  <c r="Q710" i="9"/>
  <c r="R710" i="9"/>
  <c r="O711" i="9"/>
  <c r="P711" i="9"/>
  <c r="Q711" i="9"/>
  <c r="R711" i="9"/>
  <c r="O712" i="9"/>
  <c r="P712" i="9"/>
  <c r="Q712" i="9"/>
  <c r="R712" i="9"/>
  <c r="O713" i="9"/>
  <c r="P713" i="9"/>
  <c r="Q713" i="9"/>
  <c r="R713" i="9"/>
  <c r="O714" i="9"/>
  <c r="P714" i="9"/>
  <c r="Q714" i="9"/>
  <c r="R714" i="9"/>
  <c r="O715" i="9"/>
  <c r="P715" i="9"/>
  <c r="Q715" i="9"/>
  <c r="R715" i="9"/>
  <c r="O716" i="9"/>
  <c r="P716" i="9"/>
  <c r="Q716" i="9"/>
  <c r="R716" i="9"/>
  <c r="O717" i="9"/>
  <c r="P717" i="9"/>
  <c r="Q717" i="9"/>
  <c r="R717" i="9"/>
  <c r="O718" i="9"/>
  <c r="P718" i="9"/>
  <c r="Q718" i="9"/>
  <c r="R718" i="9"/>
  <c r="O719" i="9"/>
  <c r="P719" i="9"/>
  <c r="Q719" i="9"/>
  <c r="R719" i="9"/>
  <c r="O720" i="9"/>
  <c r="P720" i="9"/>
  <c r="Q720" i="9"/>
  <c r="R720" i="9"/>
  <c r="O721" i="9"/>
  <c r="P721" i="9"/>
  <c r="Q721" i="9"/>
  <c r="R721" i="9"/>
  <c r="O722" i="9"/>
  <c r="P722" i="9"/>
  <c r="Q722" i="9"/>
  <c r="R722" i="9"/>
  <c r="O723" i="9"/>
  <c r="P723" i="9"/>
  <c r="Q723" i="9"/>
  <c r="R723" i="9"/>
  <c r="O724" i="9"/>
  <c r="P724" i="9"/>
  <c r="Q724" i="9"/>
  <c r="R724" i="9"/>
  <c r="O725" i="9"/>
  <c r="P725" i="9"/>
  <c r="Q725" i="9"/>
  <c r="R725" i="9"/>
  <c r="O726" i="9"/>
  <c r="P726" i="9"/>
  <c r="Q726" i="9"/>
  <c r="R726" i="9"/>
  <c r="O727" i="9"/>
  <c r="P727" i="9"/>
  <c r="Q727" i="9"/>
  <c r="R727" i="9"/>
  <c r="O728" i="9"/>
  <c r="P728" i="9"/>
  <c r="Q728" i="9"/>
  <c r="R728" i="9"/>
  <c r="O729" i="9"/>
  <c r="P729" i="9"/>
  <c r="Q729" i="9"/>
  <c r="R729" i="9"/>
  <c r="O730" i="9"/>
  <c r="P730" i="9"/>
  <c r="Q730" i="9"/>
  <c r="R730" i="9"/>
  <c r="O731" i="9"/>
  <c r="P731" i="9"/>
  <c r="Q731" i="9"/>
  <c r="R731" i="9"/>
  <c r="O732" i="9"/>
  <c r="P732" i="9"/>
  <c r="Q732" i="9"/>
  <c r="R732" i="9"/>
  <c r="O733" i="9"/>
  <c r="P733" i="9"/>
  <c r="Q733" i="9"/>
  <c r="R733" i="9"/>
  <c r="O734" i="9"/>
  <c r="P734" i="9"/>
  <c r="Q734" i="9"/>
  <c r="R734" i="9"/>
  <c r="O735" i="9"/>
  <c r="P735" i="9"/>
  <c r="Q735" i="9"/>
  <c r="R735" i="9"/>
  <c r="O736" i="9"/>
  <c r="P736" i="9"/>
  <c r="Q736" i="9"/>
  <c r="R736" i="9"/>
  <c r="O737" i="9"/>
  <c r="P737" i="9"/>
  <c r="Q737" i="9"/>
  <c r="R737" i="9"/>
  <c r="O738" i="9"/>
  <c r="P738" i="9"/>
  <c r="Q738" i="9"/>
  <c r="R738" i="9"/>
  <c r="O739" i="9"/>
  <c r="P739" i="9"/>
  <c r="Q739" i="9"/>
  <c r="R739" i="9"/>
  <c r="O740" i="9"/>
  <c r="P740" i="9"/>
  <c r="Q740" i="9"/>
  <c r="R740" i="9"/>
  <c r="O741" i="9"/>
  <c r="P741" i="9"/>
  <c r="Q741" i="9"/>
  <c r="R741" i="9"/>
  <c r="O742" i="9"/>
  <c r="P742" i="9"/>
  <c r="Q742" i="9"/>
  <c r="R742" i="9"/>
  <c r="O743" i="9"/>
  <c r="P743" i="9"/>
  <c r="Q743" i="9"/>
  <c r="R743" i="9"/>
  <c r="O744" i="9"/>
  <c r="P744" i="9"/>
  <c r="Q744" i="9"/>
  <c r="R744" i="9"/>
  <c r="O745" i="9"/>
  <c r="P745" i="9"/>
  <c r="Q745" i="9"/>
  <c r="R745" i="9"/>
  <c r="O746" i="9"/>
  <c r="P746" i="9"/>
  <c r="Q746" i="9"/>
  <c r="R746" i="9"/>
  <c r="O747" i="9"/>
  <c r="P747" i="9"/>
  <c r="Q747" i="9"/>
  <c r="R747" i="9"/>
  <c r="O748" i="9"/>
  <c r="P748" i="9"/>
  <c r="Q748" i="9"/>
  <c r="R748" i="9"/>
  <c r="O749" i="9"/>
  <c r="P749" i="9"/>
  <c r="Q749" i="9"/>
  <c r="R749" i="9"/>
  <c r="O750" i="9"/>
  <c r="P750" i="9"/>
  <c r="Q750" i="9"/>
  <c r="R750" i="9"/>
  <c r="O751" i="9"/>
  <c r="P751" i="9"/>
  <c r="Q751" i="9"/>
  <c r="R751" i="9"/>
  <c r="O752" i="9"/>
  <c r="P752" i="9"/>
  <c r="Q752" i="9"/>
  <c r="R752" i="9"/>
  <c r="O753" i="9"/>
  <c r="P753" i="9"/>
  <c r="Q753" i="9"/>
  <c r="R753" i="9"/>
  <c r="O754" i="9"/>
  <c r="P754" i="9"/>
  <c r="Q754" i="9"/>
  <c r="R754" i="9"/>
  <c r="O755" i="9"/>
  <c r="P755" i="9"/>
  <c r="Q755" i="9"/>
  <c r="R755" i="9"/>
  <c r="O756" i="9"/>
  <c r="P756" i="9"/>
  <c r="Q756" i="9"/>
  <c r="R756" i="9"/>
  <c r="O757" i="9"/>
  <c r="P757" i="9"/>
  <c r="Q757" i="9"/>
  <c r="R757" i="9"/>
  <c r="O758" i="9"/>
  <c r="P758" i="9"/>
  <c r="Q758" i="9"/>
  <c r="R758" i="9"/>
  <c r="O759" i="9"/>
  <c r="P759" i="9"/>
  <c r="Q759" i="9"/>
  <c r="R759" i="9"/>
  <c r="O760" i="9"/>
  <c r="P760" i="9"/>
  <c r="Q760" i="9"/>
  <c r="R760" i="9"/>
  <c r="O761" i="9"/>
  <c r="P761" i="9"/>
  <c r="Q761" i="9"/>
  <c r="R761" i="9"/>
  <c r="O762" i="9"/>
  <c r="P762" i="9"/>
  <c r="Q762" i="9"/>
  <c r="R762" i="9"/>
  <c r="O763" i="9"/>
  <c r="P763" i="9"/>
  <c r="Q763" i="9"/>
  <c r="R763" i="9"/>
  <c r="O764" i="9"/>
  <c r="P764" i="9"/>
  <c r="Q764" i="9"/>
  <c r="R764" i="9"/>
  <c r="O765" i="9"/>
  <c r="P765" i="9"/>
  <c r="Q765" i="9"/>
  <c r="R765" i="9"/>
  <c r="O766" i="9"/>
  <c r="P766" i="9"/>
  <c r="Q766" i="9"/>
  <c r="R766" i="9"/>
  <c r="O767" i="9"/>
  <c r="P767" i="9"/>
  <c r="Q767" i="9"/>
  <c r="R767" i="9"/>
  <c r="O768" i="9"/>
  <c r="P768" i="9"/>
  <c r="Q768" i="9"/>
  <c r="R768" i="9"/>
  <c r="O769" i="9"/>
  <c r="P769" i="9"/>
  <c r="Q769" i="9"/>
  <c r="R769" i="9"/>
  <c r="O770" i="9"/>
  <c r="P770" i="9"/>
  <c r="Q770" i="9"/>
  <c r="R770" i="9"/>
  <c r="O771" i="9"/>
  <c r="P771" i="9"/>
  <c r="Q771" i="9"/>
  <c r="R771" i="9"/>
  <c r="O772" i="9"/>
  <c r="P772" i="9"/>
  <c r="Q772" i="9"/>
  <c r="R772" i="9"/>
  <c r="O773" i="9"/>
  <c r="P773" i="9"/>
  <c r="Q773" i="9"/>
  <c r="R773" i="9"/>
  <c r="O774" i="9"/>
  <c r="P774" i="9"/>
  <c r="Q774" i="9"/>
  <c r="R774" i="9"/>
  <c r="O775" i="9"/>
  <c r="P775" i="9"/>
  <c r="Q775" i="9"/>
  <c r="R775" i="9"/>
  <c r="O776" i="9"/>
  <c r="P776" i="9"/>
  <c r="Q776" i="9"/>
  <c r="R776" i="9"/>
  <c r="O777" i="9"/>
  <c r="P777" i="9"/>
  <c r="Q777" i="9"/>
  <c r="R777" i="9"/>
  <c r="O778" i="9"/>
  <c r="P778" i="9"/>
  <c r="Q778" i="9"/>
  <c r="R778" i="9"/>
  <c r="O779" i="9"/>
  <c r="P779" i="9"/>
  <c r="Q779" i="9"/>
  <c r="R779" i="9"/>
  <c r="O780" i="9"/>
  <c r="P780" i="9"/>
  <c r="Q780" i="9"/>
  <c r="R780" i="9"/>
  <c r="O781" i="9"/>
  <c r="P781" i="9"/>
  <c r="Q781" i="9"/>
  <c r="R781" i="9"/>
  <c r="O782" i="9"/>
  <c r="P782" i="9"/>
  <c r="Q782" i="9"/>
  <c r="R782" i="9"/>
  <c r="O783" i="9"/>
  <c r="P783" i="9"/>
  <c r="Q783" i="9"/>
  <c r="R783" i="9"/>
  <c r="O784" i="9"/>
  <c r="P784" i="9"/>
  <c r="Q784" i="9"/>
  <c r="R784" i="9"/>
  <c r="O785" i="9"/>
  <c r="P785" i="9"/>
  <c r="Q785" i="9"/>
  <c r="R785" i="9"/>
  <c r="O786" i="9"/>
  <c r="P786" i="9"/>
  <c r="Q786" i="9"/>
  <c r="R786" i="9"/>
  <c r="O787" i="9"/>
  <c r="P787" i="9"/>
  <c r="Q787" i="9"/>
  <c r="R787" i="9"/>
  <c r="O788" i="9"/>
  <c r="P788" i="9"/>
  <c r="Q788" i="9"/>
  <c r="R788" i="9"/>
  <c r="O789" i="9"/>
  <c r="P789" i="9"/>
  <c r="Q789" i="9"/>
  <c r="R789" i="9"/>
  <c r="O790" i="9"/>
  <c r="P790" i="9"/>
  <c r="Q790" i="9"/>
  <c r="R790" i="9"/>
  <c r="O791" i="9"/>
  <c r="P791" i="9"/>
  <c r="Q791" i="9"/>
  <c r="R791" i="9"/>
  <c r="O792" i="9"/>
  <c r="P792" i="9"/>
  <c r="Q792" i="9"/>
  <c r="R792" i="9"/>
  <c r="O793" i="9"/>
  <c r="P793" i="9"/>
  <c r="Q793" i="9"/>
  <c r="R793" i="9"/>
  <c r="O794" i="9"/>
  <c r="P794" i="9"/>
  <c r="Q794" i="9"/>
  <c r="R794" i="9"/>
  <c r="O795" i="9"/>
  <c r="P795" i="9"/>
  <c r="Q795" i="9"/>
  <c r="R795" i="9"/>
  <c r="O796" i="9"/>
  <c r="P796" i="9"/>
  <c r="Q796" i="9"/>
  <c r="R796" i="9"/>
  <c r="O797" i="9"/>
  <c r="P797" i="9"/>
  <c r="Q797" i="9"/>
  <c r="R797" i="9"/>
  <c r="O798" i="9"/>
  <c r="P798" i="9"/>
  <c r="Q798" i="9"/>
  <c r="R798" i="9"/>
  <c r="O799" i="9"/>
  <c r="P799" i="9"/>
  <c r="Q799" i="9"/>
  <c r="R799" i="9"/>
  <c r="O800" i="9"/>
  <c r="P800" i="9"/>
  <c r="Q800" i="9"/>
  <c r="R800" i="9"/>
  <c r="O801" i="9"/>
  <c r="P801" i="9"/>
  <c r="Q801" i="9"/>
  <c r="R801" i="9"/>
  <c r="O802" i="9"/>
  <c r="P802" i="9"/>
  <c r="Q802" i="9"/>
  <c r="R802" i="9"/>
  <c r="O803" i="9"/>
  <c r="P803" i="9"/>
  <c r="Q803" i="9"/>
  <c r="R803" i="9"/>
  <c r="O804" i="9"/>
  <c r="P804" i="9"/>
  <c r="Q804" i="9"/>
  <c r="R804" i="9"/>
  <c r="O805" i="9"/>
  <c r="P805" i="9"/>
  <c r="Q805" i="9"/>
  <c r="R805" i="9"/>
  <c r="O806" i="9"/>
  <c r="P806" i="9"/>
  <c r="Q806" i="9"/>
  <c r="R806" i="9"/>
  <c r="O807" i="9"/>
  <c r="P807" i="9"/>
  <c r="Q807" i="9"/>
  <c r="R807" i="9"/>
  <c r="O808" i="9"/>
  <c r="P808" i="9"/>
  <c r="Q808" i="9"/>
  <c r="R808" i="9"/>
  <c r="O809" i="9"/>
  <c r="P809" i="9"/>
  <c r="Q809" i="9"/>
  <c r="R809" i="9"/>
  <c r="O810" i="9"/>
  <c r="P810" i="9"/>
  <c r="Q810" i="9"/>
  <c r="R810" i="9"/>
  <c r="O811" i="9"/>
  <c r="P811" i="9"/>
  <c r="Q811" i="9"/>
  <c r="R811" i="9"/>
  <c r="O812" i="9"/>
  <c r="P812" i="9"/>
  <c r="Q812" i="9"/>
  <c r="R812" i="9"/>
  <c r="O813" i="9"/>
  <c r="P813" i="9"/>
  <c r="Q813" i="9"/>
  <c r="R813" i="9"/>
  <c r="O814" i="9"/>
  <c r="P814" i="9"/>
  <c r="Q814" i="9"/>
  <c r="R814" i="9"/>
  <c r="O815" i="9"/>
  <c r="P815" i="9"/>
  <c r="Q815" i="9"/>
  <c r="R815" i="9"/>
  <c r="O816" i="9"/>
  <c r="P816" i="9"/>
  <c r="Q816" i="9"/>
  <c r="R816" i="9"/>
  <c r="O817" i="9"/>
  <c r="P817" i="9"/>
  <c r="Q817" i="9"/>
  <c r="R817" i="9"/>
  <c r="O818" i="9"/>
  <c r="P818" i="9"/>
  <c r="Q818" i="9"/>
  <c r="R818" i="9"/>
  <c r="O819" i="9"/>
  <c r="P819" i="9"/>
  <c r="Q819" i="9"/>
  <c r="R819" i="9"/>
  <c r="O820" i="9"/>
  <c r="P820" i="9"/>
  <c r="Q820" i="9"/>
  <c r="R820" i="9"/>
  <c r="O821" i="9"/>
  <c r="P821" i="9"/>
  <c r="Q821" i="9"/>
  <c r="R821" i="9"/>
  <c r="O822" i="9"/>
  <c r="P822" i="9"/>
  <c r="Q822" i="9"/>
  <c r="R822" i="9"/>
  <c r="O823" i="9"/>
  <c r="P823" i="9"/>
  <c r="Q823" i="9"/>
  <c r="R823" i="9"/>
  <c r="O824" i="9"/>
  <c r="P824" i="9"/>
  <c r="Q824" i="9"/>
  <c r="R824" i="9"/>
  <c r="O825" i="9"/>
  <c r="P825" i="9"/>
  <c r="Q825" i="9"/>
  <c r="R825" i="9"/>
  <c r="O826" i="9"/>
  <c r="P826" i="9"/>
  <c r="Q826" i="9"/>
  <c r="R826" i="9"/>
  <c r="O827" i="9"/>
  <c r="P827" i="9"/>
  <c r="Q827" i="9"/>
  <c r="R827" i="9"/>
  <c r="O828" i="9"/>
  <c r="P828" i="9"/>
  <c r="Q828" i="9"/>
  <c r="R828" i="9"/>
  <c r="O829" i="9"/>
  <c r="P829" i="9"/>
  <c r="Q829" i="9"/>
  <c r="R829" i="9"/>
  <c r="O830" i="9"/>
  <c r="P830" i="9"/>
  <c r="Q830" i="9"/>
  <c r="R830" i="9"/>
  <c r="O831" i="9"/>
  <c r="P831" i="9"/>
  <c r="Q831" i="9"/>
  <c r="R831" i="9"/>
  <c r="O832" i="9"/>
  <c r="P832" i="9"/>
  <c r="Q832" i="9"/>
  <c r="R832" i="9"/>
  <c r="O833" i="9"/>
  <c r="P833" i="9"/>
  <c r="Q833" i="9"/>
  <c r="R833" i="9"/>
  <c r="O834" i="9"/>
  <c r="P834" i="9"/>
  <c r="Q834" i="9"/>
  <c r="R834" i="9"/>
  <c r="O835" i="9"/>
  <c r="P835" i="9"/>
  <c r="Q835" i="9"/>
  <c r="R835" i="9"/>
  <c r="O836" i="9"/>
  <c r="P836" i="9"/>
  <c r="Q836" i="9"/>
  <c r="R836" i="9"/>
  <c r="O837" i="9"/>
  <c r="P837" i="9"/>
  <c r="Q837" i="9"/>
  <c r="R837" i="9"/>
  <c r="O838" i="9"/>
  <c r="P838" i="9"/>
  <c r="Q838" i="9"/>
  <c r="R838" i="9"/>
  <c r="O839" i="9"/>
  <c r="P839" i="9"/>
  <c r="Q839" i="9"/>
  <c r="R839" i="9"/>
  <c r="O840" i="9"/>
  <c r="P840" i="9"/>
  <c r="Q840" i="9"/>
  <c r="R840" i="9"/>
  <c r="O841" i="9"/>
  <c r="P841" i="9"/>
  <c r="Q841" i="9"/>
  <c r="R841" i="9"/>
  <c r="O842" i="9"/>
  <c r="P842" i="9"/>
  <c r="Q842" i="9"/>
  <c r="R842" i="9"/>
  <c r="O843" i="9"/>
  <c r="P843" i="9"/>
  <c r="Q843" i="9"/>
  <c r="R843" i="9"/>
  <c r="O844" i="9"/>
  <c r="P844" i="9"/>
  <c r="Q844" i="9"/>
  <c r="R844" i="9"/>
  <c r="O845" i="9"/>
  <c r="P845" i="9"/>
  <c r="Q845" i="9"/>
  <c r="R845" i="9"/>
  <c r="O846" i="9"/>
  <c r="P846" i="9"/>
  <c r="Q846" i="9"/>
  <c r="R846" i="9"/>
  <c r="O847" i="9"/>
  <c r="P847" i="9"/>
  <c r="Q847" i="9"/>
  <c r="R847" i="9"/>
  <c r="O848" i="9"/>
  <c r="P848" i="9"/>
  <c r="Q848" i="9"/>
  <c r="R848" i="9"/>
  <c r="O849" i="9"/>
  <c r="P849" i="9"/>
  <c r="Q849" i="9"/>
  <c r="R849" i="9"/>
  <c r="O850" i="9"/>
  <c r="P850" i="9"/>
  <c r="Q850" i="9"/>
  <c r="R850" i="9"/>
  <c r="O851" i="9"/>
  <c r="P851" i="9"/>
  <c r="Q851" i="9"/>
  <c r="R851" i="9"/>
  <c r="O852" i="9"/>
  <c r="P852" i="9"/>
  <c r="Q852" i="9"/>
  <c r="R852" i="9"/>
  <c r="O853" i="9"/>
  <c r="P853" i="9"/>
  <c r="Q853" i="9"/>
  <c r="R853" i="9"/>
  <c r="O854" i="9"/>
  <c r="P854" i="9"/>
  <c r="Q854" i="9"/>
  <c r="R854" i="9"/>
  <c r="O855" i="9"/>
  <c r="P855" i="9"/>
  <c r="Q855" i="9"/>
  <c r="R855" i="9"/>
  <c r="O856" i="9"/>
  <c r="P856" i="9"/>
  <c r="Q856" i="9"/>
  <c r="R856" i="9"/>
  <c r="O857" i="9"/>
  <c r="P857" i="9"/>
  <c r="Q857" i="9"/>
  <c r="R857" i="9"/>
  <c r="O858" i="9"/>
  <c r="P858" i="9"/>
  <c r="Q858" i="9"/>
  <c r="R858" i="9"/>
  <c r="O859" i="9"/>
  <c r="P859" i="9"/>
  <c r="Q859" i="9"/>
  <c r="R859" i="9"/>
  <c r="O860" i="9"/>
  <c r="P860" i="9"/>
  <c r="Q860" i="9"/>
  <c r="R860" i="9"/>
  <c r="O861" i="9"/>
  <c r="P861" i="9"/>
  <c r="Q861" i="9"/>
  <c r="R861" i="9"/>
  <c r="O862" i="9"/>
  <c r="P862" i="9"/>
  <c r="Q862" i="9"/>
  <c r="R862" i="9"/>
  <c r="O863" i="9"/>
  <c r="P863" i="9"/>
  <c r="Q863" i="9"/>
  <c r="R863" i="9"/>
  <c r="O864" i="9"/>
  <c r="P864" i="9"/>
  <c r="Q864" i="9"/>
  <c r="R864" i="9"/>
  <c r="O865" i="9"/>
  <c r="P865" i="9"/>
  <c r="Q865" i="9"/>
  <c r="R865" i="9"/>
  <c r="O866" i="9"/>
  <c r="P866" i="9"/>
  <c r="Q866" i="9"/>
  <c r="R866" i="9"/>
  <c r="O867" i="9"/>
  <c r="P867" i="9"/>
  <c r="Q867" i="9"/>
  <c r="R867" i="9"/>
  <c r="O868" i="9"/>
  <c r="P868" i="9"/>
  <c r="Q868" i="9"/>
  <c r="R868" i="9"/>
  <c r="O869" i="9"/>
  <c r="P869" i="9"/>
  <c r="Q869" i="9"/>
  <c r="R869" i="9"/>
  <c r="O870" i="9"/>
  <c r="P870" i="9"/>
  <c r="Q870" i="9"/>
  <c r="R870" i="9"/>
  <c r="O871" i="9"/>
  <c r="P871" i="9"/>
  <c r="Q871" i="9"/>
  <c r="R871" i="9"/>
  <c r="O872" i="9"/>
  <c r="P872" i="9"/>
  <c r="Q872" i="9"/>
  <c r="R872" i="9"/>
  <c r="O873" i="9"/>
  <c r="P873" i="9"/>
  <c r="Q873" i="9"/>
  <c r="R873" i="9"/>
  <c r="O874" i="9"/>
  <c r="P874" i="9"/>
  <c r="Q874" i="9"/>
  <c r="R874" i="9"/>
  <c r="O875" i="9"/>
  <c r="P875" i="9"/>
  <c r="Q875" i="9"/>
  <c r="R875" i="9"/>
  <c r="O876" i="9"/>
  <c r="P876" i="9"/>
  <c r="Q876" i="9"/>
  <c r="R876" i="9"/>
  <c r="O877" i="9"/>
  <c r="P877" i="9"/>
  <c r="Q877" i="9"/>
  <c r="R877" i="9"/>
  <c r="O878" i="9"/>
  <c r="P878" i="9"/>
  <c r="Q878" i="9"/>
  <c r="R878" i="9"/>
  <c r="O879" i="9"/>
  <c r="P879" i="9"/>
  <c r="Q879" i="9"/>
  <c r="R879" i="9"/>
  <c r="O880" i="9"/>
  <c r="P880" i="9"/>
  <c r="Q880" i="9"/>
  <c r="R880" i="9"/>
  <c r="O881" i="9"/>
  <c r="P881" i="9"/>
  <c r="Q881" i="9"/>
  <c r="R881" i="9"/>
  <c r="O882" i="9"/>
  <c r="P882" i="9"/>
  <c r="Q882" i="9"/>
  <c r="R882" i="9"/>
  <c r="O883" i="9"/>
  <c r="P883" i="9"/>
  <c r="Q883" i="9"/>
  <c r="R883" i="9"/>
  <c r="O884" i="9"/>
  <c r="P884" i="9"/>
  <c r="Q884" i="9"/>
  <c r="R884" i="9"/>
  <c r="O885" i="9"/>
  <c r="P885" i="9"/>
  <c r="Q885" i="9"/>
  <c r="R885" i="9"/>
  <c r="O886" i="9"/>
  <c r="P886" i="9"/>
  <c r="Q886" i="9"/>
  <c r="R886" i="9"/>
  <c r="O887" i="9"/>
  <c r="P887" i="9"/>
  <c r="Q887" i="9"/>
  <c r="R887" i="9"/>
  <c r="O888" i="9"/>
  <c r="P888" i="9"/>
  <c r="Q888" i="9"/>
  <c r="R888" i="9"/>
  <c r="O889" i="9"/>
  <c r="P889" i="9"/>
  <c r="Q889" i="9"/>
  <c r="R889" i="9"/>
  <c r="O890" i="9"/>
  <c r="P890" i="9"/>
  <c r="Q890" i="9"/>
  <c r="R890" i="9"/>
  <c r="O891" i="9"/>
  <c r="P891" i="9"/>
  <c r="Q891" i="9"/>
  <c r="R891" i="9"/>
  <c r="O892" i="9"/>
  <c r="P892" i="9"/>
  <c r="Q892" i="9"/>
  <c r="R892" i="9"/>
  <c r="O893" i="9"/>
  <c r="P893" i="9"/>
  <c r="Q893" i="9"/>
  <c r="R893" i="9"/>
  <c r="O894" i="9"/>
  <c r="P894" i="9"/>
  <c r="Q894" i="9"/>
  <c r="R894" i="9"/>
  <c r="O895" i="9"/>
  <c r="P895" i="9"/>
  <c r="Q895" i="9"/>
  <c r="R895" i="9"/>
  <c r="O896" i="9"/>
  <c r="P896" i="9"/>
  <c r="Q896" i="9"/>
  <c r="R896" i="9"/>
  <c r="O897" i="9"/>
  <c r="P897" i="9"/>
  <c r="Q897" i="9"/>
  <c r="R897" i="9"/>
  <c r="O898" i="9"/>
  <c r="P898" i="9"/>
  <c r="Q898" i="9"/>
  <c r="R898" i="9"/>
  <c r="O899" i="9"/>
  <c r="P899" i="9"/>
  <c r="Q899" i="9"/>
  <c r="R899" i="9"/>
  <c r="O900" i="9"/>
  <c r="P900" i="9"/>
  <c r="Q900" i="9"/>
  <c r="R900" i="9"/>
  <c r="O901" i="9"/>
  <c r="P901" i="9"/>
  <c r="Q901" i="9"/>
  <c r="R901" i="9"/>
  <c r="O902" i="9"/>
  <c r="P902" i="9"/>
  <c r="Q902" i="9"/>
  <c r="R902" i="9"/>
  <c r="O903" i="9"/>
  <c r="P903" i="9"/>
  <c r="Q903" i="9"/>
  <c r="R903" i="9"/>
  <c r="O904" i="9"/>
  <c r="P904" i="9"/>
  <c r="Q904" i="9"/>
  <c r="R904" i="9"/>
  <c r="O905" i="9"/>
  <c r="P905" i="9"/>
  <c r="Q905" i="9"/>
  <c r="R905" i="9"/>
  <c r="O906" i="9"/>
  <c r="P906" i="9"/>
  <c r="Q906" i="9"/>
  <c r="R906" i="9"/>
  <c r="O907" i="9"/>
  <c r="P907" i="9"/>
  <c r="Q907" i="9"/>
  <c r="R907" i="9"/>
  <c r="O908" i="9"/>
  <c r="P908" i="9"/>
  <c r="Q908" i="9"/>
  <c r="R908" i="9"/>
  <c r="O909" i="9"/>
  <c r="P909" i="9"/>
  <c r="Q909" i="9"/>
  <c r="R909" i="9"/>
  <c r="O910" i="9"/>
  <c r="P910" i="9"/>
  <c r="Q910" i="9"/>
  <c r="R910" i="9"/>
  <c r="O911" i="9"/>
  <c r="P911" i="9"/>
  <c r="Q911" i="9"/>
  <c r="R911" i="9"/>
  <c r="O912" i="9"/>
  <c r="P912" i="9"/>
  <c r="Q912" i="9"/>
  <c r="R912" i="9"/>
  <c r="O913" i="9"/>
  <c r="P913" i="9"/>
  <c r="Q913" i="9"/>
  <c r="R913" i="9"/>
  <c r="O914" i="9"/>
  <c r="P914" i="9"/>
  <c r="Q914" i="9"/>
  <c r="R914" i="9"/>
  <c r="O915" i="9"/>
  <c r="P915" i="9"/>
  <c r="Q915" i="9"/>
  <c r="R915" i="9"/>
  <c r="O916" i="9"/>
  <c r="P916" i="9"/>
  <c r="Q916" i="9"/>
  <c r="R916" i="9"/>
  <c r="O917" i="9"/>
  <c r="P917" i="9"/>
  <c r="Q917" i="9"/>
  <c r="R917" i="9"/>
  <c r="O918" i="9"/>
  <c r="P918" i="9"/>
  <c r="Q918" i="9"/>
  <c r="R918" i="9"/>
  <c r="O919" i="9"/>
  <c r="P919" i="9"/>
  <c r="Q919" i="9"/>
  <c r="R919" i="9"/>
  <c r="O920" i="9"/>
  <c r="P920" i="9"/>
  <c r="Q920" i="9"/>
  <c r="R920" i="9"/>
  <c r="O921" i="9"/>
  <c r="P921" i="9"/>
  <c r="Q921" i="9"/>
  <c r="R921" i="9"/>
  <c r="O922" i="9"/>
  <c r="P922" i="9"/>
  <c r="Q922" i="9"/>
  <c r="R922" i="9"/>
  <c r="O923" i="9"/>
  <c r="P923" i="9"/>
  <c r="Q923" i="9"/>
  <c r="R923" i="9"/>
  <c r="O924" i="9"/>
  <c r="P924" i="9"/>
  <c r="Q924" i="9"/>
  <c r="R924" i="9"/>
  <c r="O925" i="9"/>
  <c r="P925" i="9"/>
  <c r="Q925" i="9"/>
  <c r="R925" i="9"/>
  <c r="O926" i="9"/>
  <c r="P926" i="9"/>
  <c r="Q926" i="9"/>
  <c r="R926" i="9"/>
  <c r="O927" i="9"/>
  <c r="P927" i="9"/>
  <c r="Q927" i="9"/>
  <c r="R927" i="9"/>
  <c r="O928" i="9"/>
  <c r="P928" i="9"/>
  <c r="Q928" i="9"/>
  <c r="R928" i="9"/>
  <c r="O929" i="9"/>
  <c r="P929" i="9"/>
  <c r="Q929" i="9"/>
  <c r="R929" i="9"/>
  <c r="O930" i="9"/>
  <c r="P930" i="9"/>
  <c r="Q930" i="9"/>
  <c r="R930" i="9"/>
  <c r="O931" i="9"/>
  <c r="P931" i="9"/>
  <c r="Q931" i="9"/>
  <c r="R931" i="9"/>
  <c r="O932" i="9"/>
  <c r="P932" i="9"/>
  <c r="Q932" i="9"/>
  <c r="R932" i="9"/>
  <c r="O933" i="9"/>
  <c r="P933" i="9"/>
  <c r="Q933" i="9"/>
  <c r="R933" i="9"/>
  <c r="O934" i="9"/>
  <c r="P934" i="9"/>
  <c r="Q934" i="9"/>
  <c r="R934" i="9"/>
  <c r="O935" i="9"/>
  <c r="P935" i="9"/>
  <c r="Q935" i="9"/>
  <c r="R935" i="9"/>
  <c r="O936" i="9"/>
  <c r="P936" i="9"/>
  <c r="Q936" i="9"/>
  <c r="R936" i="9"/>
  <c r="O937" i="9"/>
  <c r="P937" i="9"/>
  <c r="Q937" i="9"/>
  <c r="R937" i="9"/>
  <c r="O938" i="9"/>
  <c r="P938" i="9"/>
  <c r="Q938" i="9"/>
  <c r="R938" i="9"/>
  <c r="O939" i="9"/>
  <c r="P939" i="9"/>
  <c r="Q939" i="9"/>
  <c r="R939" i="9"/>
  <c r="O940" i="9"/>
  <c r="P940" i="9"/>
  <c r="Q940" i="9"/>
  <c r="R940" i="9"/>
  <c r="O941" i="9"/>
  <c r="P941" i="9"/>
  <c r="Q941" i="9"/>
  <c r="R941" i="9"/>
  <c r="O942" i="9"/>
  <c r="P942" i="9"/>
  <c r="Q942" i="9"/>
  <c r="R942" i="9"/>
  <c r="O943" i="9"/>
  <c r="P943" i="9"/>
  <c r="Q943" i="9"/>
  <c r="R943" i="9"/>
  <c r="O944" i="9"/>
  <c r="P944" i="9"/>
  <c r="Q944" i="9"/>
  <c r="R944" i="9"/>
  <c r="O945" i="9"/>
  <c r="P945" i="9"/>
  <c r="Q945" i="9"/>
  <c r="R945" i="9"/>
  <c r="O946" i="9"/>
  <c r="P946" i="9"/>
  <c r="Q946" i="9"/>
  <c r="R946" i="9"/>
  <c r="O947" i="9"/>
  <c r="P947" i="9"/>
  <c r="Q947" i="9"/>
  <c r="R947" i="9"/>
  <c r="O948" i="9"/>
  <c r="P948" i="9"/>
  <c r="Q948" i="9"/>
  <c r="R948" i="9"/>
  <c r="O949" i="9"/>
  <c r="P949" i="9"/>
  <c r="Q949" i="9"/>
  <c r="R949" i="9"/>
  <c r="O950" i="9"/>
  <c r="P950" i="9"/>
  <c r="Q950" i="9"/>
  <c r="R950" i="9"/>
  <c r="O951" i="9"/>
  <c r="P951" i="9"/>
  <c r="Q951" i="9"/>
  <c r="R951" i="9"/>
  <c r="O952" i="9"/>
  <c r="P952" i="9"/>
  <c r="Q952" i="9"/>
  <c r="R952" i="9"/>
  <c r="O953" i="9"/>
  <c r="P953" i="9"/>
  <c r="Q953" i="9"/>
  <c r="R953" i="9"/>
  <c r="O954" i="9"/>
  <c r="P954" i="9"/>
  <c r="Q954" i="9"/>
  <c r="R954" i="9"/>
  <c r="O955" i="9"/>
  <c r="P955" i="9"/>
  <c r="Q955" i="9"/>
  <c r="R955" i="9"/>
  <c r="O956" i="9"/>
  <c r="P956" i="9"/>
  <c r="Q956" i="9"/>
  <c r="R956" i="9"/>
  <c r="O957" i="9"/>
  <c r="P957" i="9"/>
  <c r="Q957" i="9"/>
  <c r="R957" i="9"/>
  <c r="O958" i="9"/>
  <c r="P958" i="9"/>
  <c r="Q958" i="9"/>
  <c r="R958" i="9"/>
  <c r="O959" i="9"/>
  <c r="P959" i="9"/>
  <c r="Q959" i="9"/>
  <c r="R959" i="9"/>
  <c r="O960" i="9"/>
  <c r="P960" i="9"/>
  <c r="Q960" i="9"/>
  <c r="R960" i="9"/>
  <c r="O961" i="9"/>
  <c r="P961" i="9"/>
  <c r="Q961" i="9"/>
  <c r="R961" i="9"/>
  <c r="O962" i="9"/>
  <c r="P962" i="9"/>
  <c r="Q962" i="9"/>
  <c r="R962" i="9"/>
  <c r="O963" i="9"/>
  <c r="P963" i="9"/>
  <c r="Q963" i="9"/>
  <c r="R963" i="9"/>
  <c r="O964" i="9"/>
  <c r="P964" i="9"/>
  <c r="Q964" i="9"/>
  <c r="R964" i="9"/>
  <c r="O965" i="9"/>
  <c r="P965" i="9"/>
  <c r="Q965" i="9"/>
  <c r="R965" i="9"/>
  <c r="O966" i="9"/>
  <c r="P966" i="9"/>
  <c r="Q966" i="9"/>
  <c r="R966" i="9"/>
  <c r="O967" i="9"/>
  <c r="P967" i="9"/>
  <c r="Q967" i="9"/>
  <c r="R967" i="9"/>
  <c r="O968" i="9"/>
  <c r="P968" i="9"/>
  <c r="Q968" i="9"/>
  <c r="R968" i="9"/>
  <c r="O969" i="9"/>
  <c r="P969" i="9"/>
  <c r="Q969" i="9"/>
  <c r="R969" i="9"/>
  <c r="O970" i="9"/>
  <c r="P970" i="9"/>
  <c r="Q970" i="9"/>
  <c r="R970" i="9"/>
  <c r="O971" i="9"/>
  <c r="P971" i="9"/>
  <c r="Q971" i="9"/>
  <c r="R971" i="9"/>
  <c r="O972" i="9"/>
  <c r="P972" i="9"/>
  <c r="Q972" i="9"/>
  <c r="R972" i="9"/>
  <c r="O973" i="9"/>
  <c r="P973" i="9"/>
  <c r="Q973" i="9"/>
  <c r="R973" i="9"/>
  <c r="O974" i="9"/>
  <c r="P974" i="9"/>
  <c r="Q974" i="9"/>
  <c r="R974" i="9"/>
  <c r="O975" i="9"/>
  <c r="P975" i="9"/>
  <c r="Q975" i="9"/>
  <c r="R975" i="9"/>
  <c r="O976" i="9"/>
  <c r="P976" i="9"/>
  <c r="Q976" i="9"/>
  <c r="R976" i="9"/>
  <c r="O977" i="9"/>
  <c r="P977" i="9"/>
  <c r="Q977" i="9"/>
  <c r="R977" i="9"/>
  <c r="O978" i="9"/>
  <c r="P978" i="9"/>
  <c r="Q978" i="9"/>
  <c r="R978" i="9"/>
  <c r="O979" i="9"/>
  <c r="P979" i="9"/>
  <c r="Q979" i="9"/>
  <c r="R979" i="9"/>
  <c r="O980" i="9"/>
  <c r="P980" i="9"/>
  <c r="Q980" i="9"/>
  <c r="R980" i="9"/>
  <c r="O981" i="9"/>
  <c r="P981" i="9"/>
  <c r="Q981" i="9"/>
  <c r="R981" i="9"/>
  <c r="O982" i="9"/>
  <c r="P982" i="9"/>
  <c r="Q982" i="9"/>
  <c r="R982" i="9"/>
  <c r="O983" i="9"/>
  <c r="P983" i="9"/>
  <c r="Q983" i="9"/>
  <c r="R983" i="9"/>
  <c r="O984" i="9"/>
  <c r="P984" i="9"/>
  <c r="Q984" i="9"/>
  <c r="R984" i="9"/>
  <c r="O985" i="9"/>
  <c r="P985" i="9"/>
  <c r="Q985" i="9"/>
  <c r="R985" i="9"/>
  <c r="O986" i="9"/>
  <c r="P986" i="9"/>
  <c r="Q986" i="9"/>
  <c r="R986" i="9"/>
  <c r="O987" i="9"/>
  <c r="P987" i="9"/>
  <c r="Q987" i="9"/>
  <c r="R987" i="9"/>
  <c r="O988" i="9"/>
  <c r="P988" i="9"/>
  <c r="Q988" i="9"/>
  <c r="R988" i="9"/>
  <c r="O989" i="9"/>
  <c r="P989" i="9"/>
  <c r="Q989" i="9"/>
  <c r="R989" i="9"/>
  <c r="O990" i="9"/>
  <c r="P990" i="9"/>
  <c r="Q990" i="9"/>
  <c r="R990" i="9"/>
  <c r="O991" i="9"/>
  <c r="P991" i="9"/>
  <c r="Q991" i="9"/>
  <c r="R991" i="9"/>
  <c r="O992" i="9"/>
  <c r="P992" i="9"/>
  <c r="Q992" i="9"/>
  <c r="R992" i="9"/>
  <c r="O993" i="9"/>
  <c r="P993" i="9"/>
  <c r="Q993" i="9"/>
  <c r="R993" i="9"/>
  <c r="O994" i="9"/>
  <c r="P994" i="9"/>
  <c r="Q994" i="9"/>
  <c r="R994" i="9"/>
  <c r="O995" i="9"/>
  <c r="P995" i="9"/>
  <c r="Q995" i="9"/>
  <c r="R995" i="9"/>
  <c r="O996" i="9"/>
  <c r="P996" i="9"/>
  <c r="Q996" i="9"/>
  <c r="R996" i="9"/>
  <c r="O997" i="9"/>
  <c r="P997" i="9"/>
  <c r="Q997" i="9"/>
  <c r="R997" i="9"/>
  <c r="O998" i="9"/>
  <c r="P998" i="9"/>
  <c r="Q998" i="9"/>
  <c r="R998" i="9"/>
  <c r="O999" i="9"/>
  <c r="P999" i="9"/>
  <c r="Q999" i="9"/>
  <c r="R999" i="9"/>
  <c r="O1000" i="9"/>
  <c r="P1000" i="9"/>
  <c r="Q1000" i="9"/>
  <c r="R1000" i="9"/>
  <c r="O1001" i="9"/>
  <c r="P1001" i="9"/>
  <c r="Q1001" i="9"/>
  <c r="R1001" i="9"/>
  <c r="O1002" i="9"/>
  <c r="P1002" i="9"/>
  <c r="Q1002" i="9"/>
  <c r="R1002" i="9"/>
  <c r="O1003" i="9"/>
  <c r="P1003" i="9"/>
  <c r="Q1003" i="9"/>
  <c r="R1003" i="9"/>
  <c r="O1004" i="9"/>
  <c r="P1004" i="9"/>
  <c r="Q1004" i="9"/>
  <c r="R1004" i="9"/>
  <c r="O1005" i="9"/>
  <c r="P1005" i="9"/>
  <c r="Q1005" i="9"/>
  <c r="R1005" i="9"/>
  <c r="O1006" i="9"/>
  <c r="P1006" i="9"/>
  <c r="Q1006" i="9"/>
  <c r="R1006" i="9"/>
  <c r="P1007" i="9"/>
  <c r="P1008" i="9"/>
  <c r="P1009" i="9"/>
  <c r="P1010" i="9"/>
  <c r="P1011" i="9"/>
  <c r="P1012" i="9"/>
  <c r="P1013" i="9"/>
  <c r="P1014" i="9"/>
  <c r="P1015" i="9"/>
  <c r="P1016" i="9"/>
  <c r="P1017" i="9"/>
  <c r="P1018" i="9"/>
  <c r="P1019" i="9"/>
  <c r="P1020" i="9"/>
  <c r="P1021" i="9"/>
  <c r="P1022" i="9"/>
  <c r="P1023" i="9"/>
  <c r="P1024" i="9"/>
  <c r="P1025" i="9"/>
  <c r="P1026" i="9"/>
  <c r="P1027" i="9"/>
  <c r="P1028" i="9"/>
  <c r="P1029" i="9"/>
  <c r="P1030" i="9"/>
  <c r="P1031" i="9"/>
  <c r="P1032" i="9"/>
  <c r="P1033" i="9"/>
  <c r="P1034" i="9"/>
  <c r="P1035" i="9"/>
  <c r="P1036" i="9"/>
  <c r="P1037" i="9"/>
  <c r="P1038" i="9"/>
  <c r="P1039" i="9"/>
  <c r="P1040" i="9"/>
  <c r="P1041" i="9"/>
  <c r="P1042" i="9"/>
  <c r="P1043" i="9"/>
  <c r="P1044" i="9"/>
  <c r="P1045" i="9"/>
  <c r="P1046" i="9"/>
  <c r="P1047" i="9"/>
  <c r="P1048" i="9"/>
  <c r="P1049" i="9"/>
  <c r="P1050" i="9"/>
  <c r="P1051" i="9"/>
  <c r="P1052" i="9"/>
  <c r="P1053" i="9"/>
  <c r="P1054" i="9"/>
  <c r="P1055" i="9"/>
  <c r="P1056" i="9"/>
  <c r="P1057" i="9"/>
  <c r="P1058" i="9"/>
  <c r="P1059" i="9"/>
  <c r="P1060" i="9"/>
  <c r="P1061" i="9"/>
  <c r="P1062" i="9"/>
  <c r="P1063" i="9"/>
  <c r="P1064" i="9"/>
  <c r="P1065" i="9"/>
  <c r="P1066" i="9"/>
  <c r="P1067" i="9"/>
  <c r="P1068" i="9"/>
  <c r="P1069" i="9"/>
  <c r="P1070" i="9"/>
  <c r="P1071" i="9"/>
  <c r="P1072" i="9"/>
  <c r="P1073" i="9"/>
  <c r="P1074" i="9"/>
  <c r="P1075" i="9"/>
  <c r="P1076" i="9"/>
  <c r="P1077" i="9"/>
  <c r="P1078" i="9"/>
  <c r="P1079" i="9"/>
  <c r="P1080" i="9"/>
  <c r="P1081" i="9"/>
  <c r="P1082" i="9"/>
  <c r="P1083" i="9"/>
  <c r="P1084" i="9"/>
  <c r="P1085" i="9"/>
  <c r="P1086" i="9"/>
  <c r="P1087" i="9"/>
  <c r="P1088" i="9"/>
  <c r="P1089" i="9"/>
  <c r="P1090" i="9"/>
  <c r="P1091" i="9"/>
  <c r="P1092" i="9"/>
  <c r="P1093" i="9"/>
  <c r="P1094" i="9"/>
  <c r="P1095" i="9"/>
  <c r="P1096" i="9"/>
  <c r="P1097" i="9"/>
  <c r="P1098" i="9"/>
  <c r="P1099" i="9"/>
  <c r="P1100" i="9"/>
  <c r="P1101" i="9"/>
  <c r="P1102" i="9"/>
  <c r="P1103" i="9"/>
  <c r="P1104" i="9"/>
  <c r="P1105" i="9"/>
  <c r="P1106" i="9"/>
  <c r="P1107" i="9"/>
  <c r="P1108" i="9"/>
  <c r="P1109" i="9"/>
  <c r="P1110" i="9"/>
  <c r="P1111" i="9"/>
  <c r="P1112" i="9"/>
  <c r="P1113" i="9"/>
  <c r="P1114" i="9"/>
  <c r="P1115" i="9"/>
  <c r="P1116" i="9"/>
  <c r="P1117" i="9"/>
  <c r="P1118" i="9"/>
  <c r="P1119" i="9"/>
  <c r="P1120" i="9"/>
  <c r="P1121" i="9"/>
  <c r="P1122" i="9"/>
  <c r="P1123" i="9"/>
  <c r="P1124" i="9"/>
  <c r="P1125" i="9"/>
  <c r="P1126" i="9"/>
  <c r="P1127" i="9"/>
  <c r="P1128" i="9"/>
  <c r="O8" i="9"/>
  <c r="R8" i="9"/>
  <c r="S8" i="9"/>
  <c r="S9" i="9"/>
  <c r="S24" i="9"/>
  <c r="S25" i="9"/>
  <c r="S31" i="9"/>
  <c r="S32" i="9"/>
  <c r="S40" i="9"/>
  <c r="S44" i="9"/>
  <c r="S47" i="9"/>
  <c r="S50" i="9"/>
  <c r="S54" i="9"/>
  <c r="S63" i="9"/>
  <c r="S65" i="9"/>
  <c r="S67" i="9"/>
  <c r="S68" i="9"/>
  <c r="S70" i="9"/>
  <c r="S72" i="9"/>
  <c r="S76" i="9"/>
  <c r="S77" i="9"/>
  <c r="S78" i="9"/>
  <c r="S88" i="9"/>
  <c r="B17" i="4"/>
  <c r="R1007" i="9"/>
  <c r="R1008" i="9"/>
  <c r="R1009" i="9"/>
  <c r="R1010" i="9"/>
  <c r="R1011" i="9"/>
  <c r="R1012" i="9"/>
  <c r="R1013" i="9"/>
  <c r="R1014" i="9"/>
  <c r="R1015" i="9"/>
  <c r="R1016" i="9"/>
  <c r="R1017" i="9"/>
  <c r="R1018" i="9"/>
  <c r="R1019" i="9"/>
  <c r="R1020" i="9"/>
  <c r="R1021" i="9"/>
  <c r="R1022" i="9"/>
  <c r="R1023" i="9"/>
  <c r="R1024" i="9"/>
  <c r="R1025" i="9"/>
  <c r="R1026" i="9"/>
  <c r="R1027" i="9"/>
  <c r="R1028" i="9"/>
  <c r="R1029" i="9"/>
  <c r="R1030" i="9"/>
  <c r="R1031" i="9"/>
  <c r="R1032" i="9"/>
  <c r="R1033" i="9"/>
  <c r="R1034" i="9"/>
  <c r="R1035" i="9"/>
  <c r="R1036" i="9"/>
  <c r="R1037" i="9"/>
  <c r="R1038" i="9"/>
  <c r="R1039" i="9"/>
  <c r="R1040" i="9"/>
  <c r="R1041" i="9"/>
  <c r="R1042" i="9"/>
  <c r="R1043" i="9"/>
  <c r="R1044" i="9"/>
  <c r="R1045" i="9"/>
  <c r="R1046" i="9"/>
  <c r="R1047" i="9"/>
  <c r="R1048" i="9"/>
  <c r="R1049" i="9"/>
  <c r="R1050" i="9"/>
  <c r="R1051" i="9"/>
  <c r="R1052" i="9"/>
  <c r="R1053" i="9"/>
  <c r="R1054" i="9"/>
  <c r="R1055" i="9"/>
  <c r="R1056" i="9"/>
  <c r="R1057" i="9"/>
  <c r="R1058" i="9"/>
  <c r="R1059" i="9"/>
  <c r="R1060" i="9"/>
  <c r="R1061" i="9"/>
  <c r="R1062" i="9"/>
  <c r="R1063" i="9"/>
  <c r="R1064" i="9"/>
  <c r="R1065" i="9"/>
  <c r="R1066" i="9"/>
  <c r="R1067" i="9"/>
  <c r="R1068" i="9"/>
  <c r="R1069" i="9"/>
  <c r="R1070" i="9"/>
  <c r="R1071" i="9"/>
  <c r="R1072" i="9"/>
  <c r="R1073" i="9"/>
  <c r="R1074" i="9"/>
  <c r="R1075" i="9"/>
  <c r="R1076" i="9"/>
  <c r="R1077" i="9"/>
  <c r="R1078" i="9"/>
  <c r="R1079" i="9"/>
  <c r="R1080" i="9"/>
  <c r="R1081" i="9"/>
  <c r="R1082" i="9"/>
  <c r="R1083" i="9"/>
  <c r="R1084" i="9"/>
  <c r="R1085" i="9"/>
  <c r="R1086" i="9"/>
  <c r="R1087" i="9"/>
  <c r="R1088" i="9"/>
  <c r="R1089" i="9"/>
  <c r="R1090" i="9"/>
  <c r="R1091" i="9"/>
  <c r="R1092" i="9"/>
  <c r="R1093" i="9"/>
  <c r="R1094" i="9"/>
  <c r="R1095" i="9"/>
  <c r="R1096" i="9"/>
  <c r="R1097" i="9"/>
  <c r="R1098" i="9"/>
  <c r="R1099" i="9"/>
  <c r="R1100" i="9"/>
  <c r="R1101" i="9"/>
  <c r="R1102" i="9"/>
  <c r="R1103" i="9"/>
  <c r="R1104" i="9"/>
  <c r="R1105" i="9"/>
  <c r="R1106" i="9"/>
  <c r="R1107" i="9"/>
  <c r="R1108" i="9"/>
  <c r="R1109" i="9"/>
  <c r="R1110" i="9"/>
  <c r="R1111" i="9"/>
  <c r="R1112" i="9"/>
  <c r="R1113" i="9"/>
  <c r="R1114" i="9"/>
  <c r="R1115" i="9"/>
  <c r="R1116" i="9"/>
  <c r="R1117" i="9"/>
  <c r="R1118" i="9"/>
  <c r="R1119" i="9"/>
  <c r="R1120" i="9"/>
  <c r="R1121" i="9"/>
  <c r="R1122" i="9"/>
  <c r="R1123" i="9"/>
  <c r="R1124" i="9"/>
  <c r="R1125" i="9"/>
  <c r="R1126" i="9"/>
  <c r="R1127" i="9"/>
  <c r="R1128" i="9"/>
  <c r="P8" i="9"/>
  <c r="Q8" i="9"/>
  <c r="Q1007" i="9"/>
  <c r="Q1008" i="9"/>
  <c r="Q1009" i="9"/>
  <c r="Q1010" i="9"/>
  <c r="Q1011" i="9"/>
  <c r="Q1012" i="9"/>
  <c r="Q1013" i="9"/>
  <c r="Q1014" i="9"/>
  <c r="Q1015" i="9"/>
  <c r="Q1016" i="9"/>
  <c r="Q1017" i="9"/>
  <c r="Q1018" i="9"/>
  <c r="Q1019" i="9"/>
  <c r="Q1020" i="9"/>
  <c r="Q1021" i="9"/>
  <c r="Q1022" i="9"/>
  <c r="Q1023" i="9"/>
  <c r="Q1024" i="9"/>
  <c r="Q1025" i="9"/>
  <c r="Q1026" i="9"/>
  <c r="Q1027" i="9"/>
  <c r="Q1028" i="9"/>
  <c r="Q1029" i="9"/>
  <c r="Q1030" i="9"/>
  <c r="Q1031" i="9"/>
  <c r="Q1032" i="9"/>
  <c r="Q1033" i="9"/>
  <c r="Q1034" i="9"/>
  <c r="Q1035" i="9"/>
  <c r="Q1036" i="9"/>
  <c r="Q1037" i="9"/>
  <c r="Q1038" i="9"/>
  <c r="Q1039" i="9"/>
  <c r="Q1040" i="9"/>
  <c r="Q1041" i="9"/>
  <c r="Q1042" i="9"/>
  <c r="Q1043" i="9"/>
  <c r="Q1044" i="9"/>
  <c r="Q1045" i="9"/>
  <c r="Q1046" i="9"/>
  <c r="Q1047" i="9"/>
  <c r="Q1048" i="9"/>
  <c r="Q1049" i="9"/>
  <c r="Q1050" i="9"/>
  <c r="Q1051" i="9"/>
  <c r="Q1052" i="9"/>
  <c r="Q1053" i="9"/>
  <c r="Q1054" i="9"/>
  <c r="Q1055" i="9"/>
  <c r="Q1056" i="9"/>
  <c r="Q1057" i="9"/>
  <c r="Q1058" i="9"/>
  <c r="Q1059" i="9"/>
  <c r="Q1060" i="9"/>
  <c r="Q1061" i="9"/>
  <c r="Q1062" i="9"/>
  <c r="Q1063" i="9"/>
  <c r="Q1064" i="9"/>
  <c r="Q1065" i="9"/>
  <c r="Q1066" i="9"/>
  <c r="Q1067" i="9"/>
  <c r="Q1068" i="9"/>
  <c r="Q1069" i="9"/>
  <c r="Q1070" i="9"/>
  <c r="Q1071" i="9"/>
  <c r="Q1072" i="9"/>
  <c r="Q1073" i="9"/>
  <c r="Q1074" i="9"/>
  <c r="Q1075" i="9"/>
  <c r="Q1076" i="9"/>
  <c r="Q1077" i="9"/>
  <c r="Q1078" i="9"/>
  <c r="Q1079" i="9"/>
  <c r="Q1080" i="9"/>
  <c r="Q1081" i="9"/>
  <c r="Q1082" i="9"/>
  <c r="Q1083" i="9"/>
  <c r="Q1084" i="9"/>
  <c r="Q1085" i="9"/>
  <c r="Q1086" i="9"/>
  <c r="Q1087" i="9"/>
  <c r="Q1088" i="9"/>
  <c r="Q1089" i="9"/>
  <c r="Q1090" i="9"/>
  <c r="Q1091" i="9"/>
  <c r="Q1092" i="9"/>
  <c r="Q1093" i="9"/>
  <c r="Q1094" i="9"/>
  <c r="Q1095" i="9"/>
  <c r="Q1096" i="9"/>
  <c r="Q1097" i="9"/>
  <c r="Q1098" i="9"/>
  <c r="Q1099" i="9"/>
  <c r="Q1100" i="9"/>
  <c r="Q1101" i="9"/>
  <c r="Q1102" i="9"/>
  <c r="Q1103" i="9"/>
  <c r="Q1104" i="9"/>
  <c r="Q1105" i="9"/>
  <c r="Q1106" i="9"/>
  <c r="Q1107" i="9"/>
  <c r="Q1108" i="9"/>
  <c r="Q1109" i="9"/>
  <c r="Q1110" i="9"/>
  <c r="Q1111" i="9"/>
  <c r="Q1112" i="9"/>
  <c r="Q1113" i="9"/>
  <c r="Q1114" i="9"/>
  <c r="Q1115" i="9"/>
  <c r="Q1116" i="9"/>
  <c r="Q1117" i="9"/>
  <c r="Q1118" i="9"/>
  <c r="Q1119" i="9"/>
  <c r="Q1120" i="9"/>
  <c r="Q1121" i="9"/>
  <c r="Q1122" i="9"/>
  <c r="Q1123" i="9"/>
  <c r="Q1124" i="9"/>
  <c r="Q1125" i="9"/>
  <c r="Q1126" i="9"/>
  <c r="Q1127" i="9"/>
  <c r="Q1128" i="9"/>
  <c r="P1174" i="9"/>
  <c r="O1174" i="9"/>
  <c r="P1173" i="9"/>
  <c r="O1173" i="9"/>
  <c r="P1172" i="9"/>
  <c r="O1172" i="9"/>
  <c r="P1171" i="9"/>
  <c r="O1171" i="9"/>
  <c r="S1170" i="9"/>
  <c r="R1170" i="9"/>
  <c r="Q1170" i="9"/>
  <c r="P1170" i="9"/>
  <c r="O1170" i="9"/>
  <c r="S1169" i="9"/>
  <c r="R1169" i="9"/>
  <c r="Q1169" i="9"/>
  <c r="P1169" i="9"/>
  <c r="O1169" i="9"/>
  <c r="S1168" i="9"/>
  <c r="R1168" i="9"/>
  <c r="Q1168" i="9"/>
  <c r="P1168" i="9"/>
  <c r="O1168" i="9"/>
  <c r="S1167" i="9"/>
  <c r="R1167" i="9"/>
  <c r="Q1167" i="9"/>
  <c r="P1167" i="9"/>
  <c r="O1167" i="9"/>
  <c r="S1166" i="9"/>
  <c r="R1166" i="9"/>
  <c r="Q1166" i="9"/>
  <c r="P1166" i="9"/>
  <c r="O1166" i="9"/>
  <c r="S1165" i="9"/>
  <c r="R1165" i="9"/>
  <c r="Q1165" i="9"/>
  <c r="P1165" i="9"/>
  <c r="O1165" i="9"/>
  <c r="S1164" i="9"/>
  <c r="R1164" i="9"/>
  <c r="Q1164" i="9"/>
  <c r="P1164" i="9"/>
  <c r="O1164" i="9"/>
  <c r="S1163" i="9"/>
  <c r="R1163" i="9"/>
  <c r="Q1163" i="9"/>
  <c r="P1163" i="9"/>
  <c r="O1163" i="9"/>
  <c r="S1162" i="9"/>
  <c r="R1162" i="9"/>
  <c r="Q1162" i="9"/>
  <c r="P1162" i="9"/>
  <c r="O1162" i="9"/>
  <c r="S1161" i="9"/>
  <c r="R1161" i="9"/>
  <c r="Q1161" i="9"/>
  <c r="P1161" i="9"/>
  <c r="O1161" i="9"/>
  <c r="S1160" i="9"/>
  <c r="R1160" i="9"/>
  <c r="Q1160" i="9"/>
  <c r="P1160" i="9"/>
  <c r="O1160" i="9"/>
  <c r="S1159" i="9"/>
  <c r="R1159" i="9"/>
  <c r="Q1159" i="9"/>
  <c r="P1159" i="9"/>
  <c r="O1159" i="9"/>
  <c r="S1158" i="9"/>
  <c r="R1158" i="9"/>
  <c r="Q1158" i="9"/>
  <c r="P1158" i="9"/>
  <c r="O1158" i="9"/>
  <c r="S1157" i="9"/>
  <c r="R1157" i="9"/>
  <c r="Q1157" i="9"/>
  <c r="P1157" i="9"/>
  <c r="O1157" i="9"/>
  <c r="S1156" i="9"/>
  <c r="R1156" i="9"/>
  <c r="Q1156" i="9"/>
  <c r="P1156" i="9"/>
  <c r="O1156" i="9"/>
  <c r="S1155" i="9"/>
  <c r="R1155" i="9"/>
  <c r="Q1155" i="9"/>
  <c r="P1155" i="9"/>
  <c r="O1155" i="9"/>
  <c r="S1154" i="9"/>
  <c r="R1154" i="9"/>
  <c r="Q1154" i="9"/>
  <c r="P1154" i="9"/>
  <c r="O1154" i="9"/>
  <c r="S1153" i="9"/>
  <c r="R1153" i="9"/>
  <c r="Q1153" i="9"/>
  <c r="P1153" i="9"/>
  <c r="O1153" i="9"/>
  <c r="S1152" i="9"/>
  <c r="R1152" i="9"/>
  <c r="Q1152" i="9"/>
  <c r="P1152" i="9"/>
  <c r="O1152" i="9"/>
  <c r="S1151" i="9"/>
  <c r="R1151" i="9"/>
  <c r="Q1151" i="9"/>
  <c r="P1151" i="9"/>
  <c r="O1151" i="9"/>
  <c r="S1150" i="9"/>
  <c r="R1150" i="9"/>
  <c r="Q1150" i="9"/>
  <c r="P1150" i="9"/>
  <c r="O1150" i="9"/>
  <c r="S1149" i="9"/>
  <c r="R1149" i="9"/>
  <c r="Q1149" i="9"/>
  <c r="P1149" i="9"/>
  <c r="O1149" i="9"/>
  <c r="S1148" i="9"/>
  <c r="R1148" i="9"/>
  <c r="Q1148" i="9"/>
  <c r="P1148" i="9"/>
  <c r="O1148" i="9"/>
  <c r="S1147" i="9"/>
  <c r="R1147" i="9"/>
  <c r="Q1147" i="9"/>
  <c r="P1147" i="9"/>
  <c r="O1147" i="9"/>
  <c r="S1146" i="9"/>
  <c r="R1146" i="9"/>
  <c r="Q1146" i="9"/>
  <c r="P1146" i="9"/>
  <c r="O1146" i="9"/>
  <c r="S1145" i="9"/>
  <c r="R1145" i="9"/>
  <c r="Q1145" i="9"/>
  <c r="P1145" i="9"/>
  <c r="O1145" i="9"/>
  <c r="S1144" i="9"/>
  <c r="R1144" i="9"/>
  <c r="Q1144" i="9"/>
  <c r="P1144" i="9"/>
  <c r="O1144" i="9"/>
  <c r="S1143" i="9"/>
  <c r="R1143" i="9"/>
  <c r="Q1143" i="9"/>
  <c r="P1143" i="9"/>
  <c r="O1143" i="9"/>
  <c r="S1142" i="9"/>
  <c r="R1142" i="9"/>
  <c r="Q1142" i="9"/>
  <c r="P1142" i="9"/>
  <c r="O1142" i="9"/>
  <c r="S1141" i="9"/>
  <c r="R1141" i="9"/>
  <c r="Q1141" i="9"/>
  <c r="P1141" i="9"/>
  <c r="O1141" i="9"/>
  <c r="S1140" i="9"/>
  <c r="R1140" i="9"/>
  <c r="Q1140" i="9"/>
  <c r="P1140" i="9"/>
  <c r="O1140" i="9"/>
  <c r="S1139" i="9"/>
  <c r="R1139" i="9"/>
  <c r="Q1139" i="9"/>
  <c r="P1139" i="9"/>
  <c r="O1139" i="9"/>
  <c r="S1138" i="9"/>
  <c r="R1138" i="9"/>
  <c r="Q1138" i="9"/>
  <c r="P1138" i="9"/>
  <c r="O1138" i="9"/>
  <c r="S1137" i="9"/>
  <c r="R1137" i="9"/>
  <c r="Q1137" i="9"/>
  <c r="P1137" i="9"/>
  <c r="O1137" i="9"/>
  <c r="S1136" i="9"/>
  <c r="R1136" i="9"/>
  <c r="Q1136" i="9"/>
  <c r="P1136" i="9"/>
  <c r="O1136" i="9"/>
  <c r="S1135" i="9"/>
  <c r="R1135" i="9"/>
  <c r="Q1135" i="9"/>
  <c r="P1135" i="9"/>
  <c r="O1135" i="9"/>
  <c r="S1134" i="9"/>
  <c r="R1134" i="9"/>
  <c r="Q1134" i="9"/>
  <c r="P1134" i="9"/>
  <c r="O1134" i="9"/>
  <c r="S1133" i="9"/>
  <c r="R1133" i="9"/>
  <c r="Q1133" i="9"/>
  <c r="P1133" i="9"/>
  <c r="O1133" i="9"/>
  <c r="S1132" i="9"/>
  <c r="R1132" i="9"/>
  <c r="Q1132" i="9"/>
  <c r="P1132" i="9"/>
  <c r="O1132" i="9"/>
  <c r="S1131" i="9"/>
  <c r="R1131" i="9"/>
  <c r="Q1131" i="9"/>
  <c r="P1131" i="9"/>
  <c r="O1131" i="9"/>
  <c r="S1130" i="9"/>
  <c r="R1130" i="9"/>
  <c r="Q1130" i="9"/>
  <c r="P1130" i="9"/>
  <c r="O1130" i="9"/>
  <c r="S1129" i="9"/>
  <c r="R1129" i="9"/>
  <c r="Q1129" i="9"/>
  <c r="P1129" i="9"/>
  <c r="O1129" i="9"/>
  <c r="S1128" i="9"/>
  <c r="O1128" i="9"/>
  <c r="S1127" i="9"/>
  <c r="O1127" i="9"/>
  <c r="S1126" i="9"/>
  <c r="O1126" i="9"/>
  <c r="S1125" i="9"/>
  <c r="O1125" i="9"/>
  <c r="S1124" i="9"/>
  <c r="O1124" i="9"/>
  <c r="S1123" i="9"/>
  <c r="O1123" i="9"/>
  <c r="S1122" i="9"/>
  <c r="O1122" i="9"/>
  <c r="S1121" i="9"/>
  <c r="O1121" i="9"/>
  <c r="S1120" i="9"/>
  <c r="O1120" i="9"/>
  <c r="S1119" i="9"/>
  <c r="O1119" i="9"/>
  <c r="S1118" i="9"/>
  <c r="O1118" i="9"/>
  <c r="S1117" i="9"/>
  <c r="O1117" i="9"/>
  <c r="S1116" i="9"/>
  <c r="O1116" i="9"/>
  <c r="S1115" i="9"/>
  <c r="O1115" i="9"/>
  <c r="S1114" i="9"/>
  <c r="O1114" i="9"/>
  <c r="S1113" i="9"/>
  <c r="O1113" i="9"/>
  <c r="S1112" i="9"/>
  <c r="O1112" i="9"/>
  <c r="S1111" i="9"/>
  <c r="O1111" i="9"/>
  <c r="S1110" i="9"/>
  <c r="O1110" i="9"/>
  <c r="S1109" i="9"/>
  <c r="O1109" i="9"/>
  <c r="S1108" i="9"/>
  <c r="O1108" i="9"/>
  <c r="S1107" i="9"/>
  <c r="O1107" i="9"/>
  <c r="S1106" i="9"/>
  <c r="O1106" i="9"/>
  <c r="S1105" i="9"/>
  <c r="O1105" i="9"/>
  <c r="S1104" i="9"/>
  <c r="O1104" i="9"/>
  <c r="S1103" i="9"/>
  <c r="O1103" i="9"/>
  <c r="S1102" i="9"/>
  <c r="O1102" i="9"/>
  <c r="S1101" i="9"/>
  <c r="O1101" i="9"/>
  <c r="S1100" i="9"/>
  <c r="O1100" i="9"/>
  <c r="S1099" i="9"/>
  <c r="O1099" i="9"/>
  <c r="S1098" i="9"/>
  <c r="O1098" i="9"/>
  <c r="S1097" i="9"/>
  <c r="O1097" i="9"/>
  <c r="S1096" i="9"/>
  <c r="O1096" i="9"/>
  <c r="S1095" i="9"/>
  <c r="O1095" i="9"/>
  <c r="S1094" i="9"/>
  <c r="O1094" i="9"/>
  <c r="S1093" i="9"/>
  <c r="O1093" i="9"/>
  <c r="S1092" i="9"/>
  <c r="O1092" i="9"/>
  <c r="S1091" i="9"/>
  <c r="O1091" i="9"/>
  <c r="S1090" i="9"/>
  <c r="O1090" i="9"/>
  <c r="S1089" i="9"/>
  <c r="O1089" i="9"/>
  <c r="S1088" i="9"/>
  <c r="O1088" i="9"/>
  <c r="S1087" i="9"/>
  <c r="O1087" i="9"/>
  <c r="S1086" i="9"/>
  <c r="O1086" i="9"/>
  <c r="S1085" i="9"/>
  <c r="O1085" i="9"/>
  <c r="S1084" i="9"/>
  <c r="O1084" i="9"/>
  <c r="S1083" i="9"/>
  <c r="O1083" i="9"/>
  <c r="S1082" i="9"/>
  <c r="O1082" i="9"/>
  <c r="S1081" i="9"/>
  <c r="O1081" i="9"/>
  <c r="S1080" i="9"/>
  <c r="O1080" i="9"/>
  <c r="S1079" i="9"/>
  <c r="O1079" i="9"/>
  <c r="S1078" i="9"/>
  <c r="O1078" i="9"/>
  <c r="S1077" i="9"/>
  <c r="O1077" i="9"/>
  <c r="S1076" i="9"/>
  <c r="O1076" i="9"/>
  <c r="S1075" i="9"/>
  <c r="O1075" i="9"/>
  <c r="S1074" i="9"/>
  <c r="O1074" i="9"/>
  <c r="S1073" i="9"/>
  <c r="O1073" i="9"/>
  <c r="S1072" i="9"/>
  <c r="O1072" i="9"/>
  <c r="S1071" i="9"/>
  <c r="O1071" i="9"/>
  <c r="S1070" i="9"/>
  <c r="O1070" i="9"/>
  <c r="S1069" i="9"/>
  <c r="O1069" i="9"/>
  <c r="S1068" i="9"/>
  <c r="O1068" i="9"/>
  <c r="S1067" i="9"/>
  <c r="O1067" i="9"/>
  <c r="S1066" i="9"/>
  <c r="O1066" i="9"/>
  <c r="S1065" i="9"/>
  <c r="O1065" i="9"/>
  <c r="S1064" i="9"/>
  <c r="O1064" i="9"/>
  <c r="S1063" i="9"/>
  <c r="O1063" i="9"/>
  <c r="S1062" i="9"/>
  <c r="O1062" i="9"/>
  <c r="S1061" i="9"/>
  <c r="O1061" i="9"/>
  <c r="S1060" i="9"/>
  <c r="O1060" i="9"/>
  <c r="S1059" i="9"/>
  <c r="O1059" i="9"/>
  <c r="S1058" i="9"/>
  <c r="O1058" i="9"/>
  <c r="S1057" i="9"/>
  <c r="O1057" i="9"/>
  <c r="S1056" i="9"/>
  <c r="O1056" i="9"/>
  <c r="S1055" i="9"/>
  <c r="O1055" i="9"/>
  <c r="S1054" i="9"/>
  <c r="O1054" i="9"/>
  <c r="S1053" i="9"/>
  <c r="O1053" i="9"/>
  <c r="S1052" i="9"/>
  <c r="O1052" i="9"/>
  <c r="S1051" i="9"/>
  <c r="O1051" i="9"/>
  <c r="S1050" i="9"/>
  <c r="O1050" i="9"/>
  <c r="S1049" i="9"/>
  <c r="O1049" i="9"/>
  <c r="S1048" i="9"/>
  <c r="O1048" i="9"/>
  <c r="S1047" i="9"/>
  <c r="O1047" i="9"/>
  <c r="S1046" i="9"/>
  <c r="O1046" i="9"/>
  <c r="S1045" i="9"/>
  <c r="O1045" i="9"/>
  <c r="S1044" i="9"/>
  <c r="O1044" i="9"/>
  <c r="S1043" i="9"/>
  <c r="O1043" i="9"/>
  <c r="S1042" i="9"/>
  <c r="O1042" i="9"/>
  <c r="S1041" i="9"/>
  <c r="O1041" i="9"/>
  <c r="S1040" i="9"/>
  <c r="O1040" i="9"/>
  <c r="S1039" i="9"/>
  <c r="O1039" i="9"/>
  <c r="S1038" i="9"/>
  <c r="O1038" i="9"/>
  <c r="S1037" i="9"/>
  <c r="O1037" i="9"/>
  <c r="S1036" i="9"/>
  <c r="O1036" i="9"/>
  <c r="S1035" i="9"/>
  <c r="O1035" i="9"/>
  <c r="S1034" i="9"/>
  <c r="O1034" i="9"/>
  <c r="S1033" i="9"/>
  <c r="O1033" i="9"/>
  <c r="S1032" i="9"/>
  <c r="O1032" i="9"/>
  <c r="S1031" i="9"/>
  <c r="O1031" i="9"/>
  <c r="S1030" i="9"/>
  <c r="O1030" i="9"/>
  <c r="S1029" i="9"/>
  <c r="O1029" i="9"/>
  <c r="S1028" i="9"/>
  <c r="O1028" i="9"/>
  <c r="S1027" i="9"/>
  <c r="O1027" i="9"/>
  <c r="S1026" i="9"/>
  <c r="O1026" i="9"/>
  <c r="S1025" i="9"/>
  <c r="O1025" i="9"/>
  <c r="S1024" i="9"/>
  <c r="O1024" i="9"/>
  <c r="S1023" i="9"/>
  <c r="O1023" i="9"/>
  <c r="S1022" i="9"/>
  <c r="O1022" i="9"/>
  <c r="S1021" i="9"/>
  <c r="O1021" i="9"/>
  <c r="S1020" i="9"/>
  <c r="O1020" i="9"/>
  <c r="S1019" i="9"/>
  <c r="O1019" i="9"/>
  <c r="S1018" i="9"/>
  <c r="O1018" i="9"/>
  <c r="S1017" i="9"/>
  <c r="O1017" i="9"/>
  <c r="S1016" i="9"/>
  <c r="O1016" i="9"/>
  <c r="S1015" i="9"/>
  <c r="O1015" i="9"/>
  <c r="S1014" i="9"/>
  <c r="O1014" i="9"/>
  <c r="S1013" i="9"/>
  <c r="O1013" i="9"/>
  <c r="S1012" i="9"/>
  <c r="O1012" i="9"/>
  <c r="S1011" i="9"/>
  <c r="O1011" i="9"/>
  <c r="S1010" i="9"/>
  <c r="O1010" i="9"/>
  <c r="S1009" i="9"/>
  <c r="O1009" i="9"/>
  <c r="S1008" i="9"/>
  <c r="O1008" i="9"/>
  <c r="S1007" i="9"/>
  <c r="O1007" i="9"/>
  <c r="S1006" i="9"/>
  <c r="S1005" i="9"/>
  <c r="S1004" i="9"/>
  <c r="S1003" i="9"/>
  <c r="S1002" i="9"/>
  <c r="S1001" i="9"/>
  <c r="S1000" i="9"/>
  <c r="S999" i="9"/>
  <c r="S998" i="9"/>
  <c r="S997" i="9"/>
  <c r="S996" i="9"/>
  <c r="S995" i="9"/>
  <c r="S994" i="9"/>
  <c r="S993" i="9"/>
  <c r="S992" i="9"/>
  <c r="S991" i="9"/>
  <c r="S990" i="9"/>
  <c r="S989" i="9"/>
  <c r="S988" i="9"/>
  <c r="S987" i="9"/>
  <c r="S986" i="9"/>
  <c r="S985" i="9"/>
  <c r="S984" i="9"/>
  <c r="S983" i="9"/>
  <c r="S982" i="9"/>
  <c r="S981" i="9"/>
  <c r="S980" i="9"/>
  <c r="S979" i="9"/>
  <c r="S978" i="9"/>
  <c r="S977" i="9"/>
  <c r="S976" i="9"/>
  <c r="S975" i="9"/>
  <c r="S974" i="9"/>
  <c r="S973" i="9"/>
  <c r="S972" i="9"/>
  <c r="S971" i="9"/>
  <c r="S970" i="9"/>
  <c r="S969" i="9"/>
  <c r="S968" i="9"/>
  <c r="S967" i="9"/>
  <c r="S966" i="9"/>
  <c r="S965" i="9"/>
  <c r="S964" i="9"/>
  <c r="S963" i="9"/>
  <c r="S962" i="9"/>
  <c r="S961" i="9"/>
  <c r="S960" i="9"/>
  <c r="S959" i="9"/>
  <c r="S958" i="9"/>
  <c r="S957" i="9"/>
  <c r="S956" i="9"/>
  <c r="S955" i="9"/>
  <c r="S954" i="9"/>
  <c r="S953" i="9"/>
  <c r="S952" i="9"/>
  <c r="S951" i="9"/>
  <c r="S950" i="9"/>
  <c r="S949" i="9"/>
  <c r="S948" i="9"/>
  <c r="S947" i="9"/>
  <c r="S946" i="9"/>
  <c r="S945" i="9"/>
  <c r="S944" i="9"/>
  <c r="S943" i="9"/>
  <c r="S942" i="9"/>
  <c r="S941" i="9"/>
  <c r="S940" i="9"/>
  <c r="S939" i="9"/>
  <c r="S938" i="9"/>
  <c r="S937" i="9"/>
  <c r="S936" i="9"/>
  <c r="S935" i="9"/>
  <c r="S934" i="9"/>
  <c r="S933" i="9"/>
  <c r="S932" i="9"/>
  <c r="S931" i="9"/>
  <c r="S930" i="9"/>
  <c r="S929" i="9"/>
  <c r="S928" i="9"/>
  <c r="S927" i="9"/>
  <c r="S926" i="9"/>
  <c r="S925" i="9"/>
  <c r="S924" i="9"/>
  <c r="S923" i="9"/>
  <c r="S922" i="9"/>
  <c r="S921" i="9"/>
  <c r="S920" i="9"/>
  <c r="AI70" i="9"/>
  <c r="AJ70" i="9"/>
  <c r="AK70" i="9"/>
  <c r="AK69" i="9"/>
  <c r="AL69" i="9"/>
  <c r="AD69" i="9"/>
  <c r="AE69" i="9"/>
  <c r="AF69" i="9"/>
  <c r="AF62" i="9"/>
  <c r="AE62" i="9"/>
  <c r="AD62" i="9"/>
  <c r="AE22" i="9"/>
  <c r="AC15" i="9"/>
  <c r="AG13" i="9"/>
  <c r="AH13" i="9"/>
  <c r="AI13" i="9"/>
  <c r="AB13" i="9"/>
  <c r="AA13" i="9"/>
  <c r="AC13" i="9"/>
  <c r="AB8" i="9"/>
  <c r="AA8" i="9"/>
  <c r="O2" i="9"/>
  <c r="AD22" i="9"/>
  <c r="G11" i="4"/>
  <c r="Q78" i="9"/>
  <c r="Q71" i="9"/>
  <c r="Q67" i="9"/>
  <c r="Q88" i="9"/>
  <c r="Q82" i="9"/>
  <c r="Q72" i="9"/>
  <c r="Q68" i="9"/>
  <c r="Q76" i="9"/>
  <c r="Q69" i="9"/>
  <c r="Q65" i="9"/>
  <c r="Q77" i="9"/>
  <c r="Q70" i="9"/>
  <c r="Q66" i="9"/>
  <c r="AF22" i="9"/>
  <c r="AG22" i="9"/>
  <c r="Q63" i="9"/>
  <c r="Q59" i="9"/>
  <c r="Q54" i="9"/>
  <c r="Q44" i="9"/>
  <c r="Q40" i="9"/>
  <c r="Q32" i="9"/>
  <c r="Q13" i="9"/>
  <c r="Q25" i="9"/>
  <c r="Q27" i="9"/>
  <c r="Q64" i="9"/>
  <c r="Q55" i="9"/>
  <c r="Q50" i="9"/>
  <c r="Q47" i="9"/>
  <c r="Q45" i="9"/>
  <c r="Q42" i="9"/>
  <c r="Q37" i="9"/>
  <c r="Q31" i="9"/>
  <c r="Q23" i="9"/>
  <c r="Q9" i="9"/>
  <c r="Q24" i="9"/>
  <c r="Q14" i="9"/>
  <c r="Q30" i="9"/>
  <c r="F10" i="4"/>
  <c r="F5" i="4"/>
  <c r="B9" i="4"/>
  <c r="G14" i="4"/>
  <c r="G17" i="4"/>
  <c r="F11" i="4"/>
  <c r="C5" i="4"/>
  <c r="B5" i="4"/>
  <c r="C10" i="4"/>
  <c r="B10" i="4"/>
  <c r="C7" i="4"/>
  <c r="B7" i="4"/>
  <c r="C6" i="4"/>
  <c r="G6" i="4"/>
  <c r="B6" i="4"/>
  <c r="F6" i="4"/>
</calcChain>
</file>

<file path=xl/sharedStrings.xml><?xml version="1.0" encoding="utf-8"?>
<sst xmlns="http://schemas.openxmlformats.org/spreadsheetml/2006/main" count="1249" uniqueCount="254">
  <si>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</si>
  <si>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</si>
  <si>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</si>
  <si>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</si>
  <si>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</si>
  <si>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</si>
  <si>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</si>
  <si>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Match</t>
  </si>
  <si>
    <t>Bet</t>
  </si>
  <si>
    <t>Pts.</t>
  </si>
  <si>
    <t>Advised price</t>
  </si>
  <si>
    <t>Confidence</t>
  </si>
  <si>
    <t>VIP Tip?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</si>
  <si>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</si>
  <si>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</si>
  <si>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</si>
  <si>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</si>
  <si>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</si>
  <si>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</si>
  <si>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</si>
  <si>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</si>
  <si>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</si>
  <si>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</si>
  <si>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</si>
  <si>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Brestois v Auxerre</t>
  </si>
  <si>
    <t>Under 2.5 Goals</t>
  </si>
  <si>
    <t>YES</t>
  </si>
  <si>
    <t>NO</t>
  </si>
  <si>
    <t>WON</t>
  </si>
  <si>
    <t>Evian Thonon Gaillard v Nimes Olimpique</t>
  </si>
  <si>
    <t>LOST</t>
  </si>
  <si>
    <t>Sochaux-Montbeliard v Clermont Foot</t>
  </si>
  <si>
    <t>Kawasaki Frontale v Vissel Kobe </t>
  </si>
  <si>
    <t>Home Win</t>
  </si>
  <si>
    <t>Godoy Cruz v Belgrano</t>
  </si>
  <si>
    <t>Watford v Sunderland  </t>
  </si>
  <si>
    <t>Genoa v Atalanta </t>
  </si>
  <si>
    <t xml:space="preserve">Everton v Norwich City </t>
  </si>
  <si>
    <t>Southampton v Crystal Palace </t>
  </si>
  <si>
    <t>Atletico Madrid v Celta</t>
  </si>
  <si>
    <t>Herfolge Boldklub Koge v Helsingor </t>
  </si>
  <si>
    <t>Away Win</t>
  </si>
  <si>
    <t>Naestved v Vejle</t>
  </si>
  <si>
    <t>Amkar v Ufa </t>
  </si>
  <si>
    <t>Spartak Moskva v Terek </t>
  </si>
  <si>
    <t>Manchester United v Bournemouth</t>
  </si>
  <si>
    <t>Albirex Niigata v Kawasaki Frontale </t>
  </si>
  <si>
    <t>All Boys v Independiente Rivadavia</t>
  </si>
  <si>
    <t>Krylia Sovetov v Anji  </t>
  </si>
  <si>
    <t>Philadelphia Union v DC United</t>
  </si>
  <si>
    <t>Toronto v Columbus Crew </t>
  </si>
  <si>
    <t>Santos v Coritiba</t>
  </si>
  <si>
    <t>Gremio v Flamengo </t>
  </si>
  <si>
    <t>Vitoria Bahia v Corinthians</t>
  </si>
  <si>
    <t>Sport Recife v Botafogo </t>
  </si>
  <si>
    <t>Ferro Carril Oeste v Nueva Chicago </t>
  </si>
  <si>
    <t>Internacional v Sport Recife</t>
  </si>
  <si>
    <t>Avispa Fukuoka v Sanfrecce Hiroshima</t>
  </si>
  <si>
    <t>Kashima Antlers v Ventforet Kofu</t>
  </si>
  <si>
    <t>San Jose Earthquakes v Dallas  </t>
  </si>
  <si>
    <t>Both Teams to Score</t>
  </si>
  <si>
    <t>Montreal Impact v Los Angeles Galaxy</t>
  </si>
  <si>
    <t>Corinthians v Santos</t>
  </si>
  <si>
    <t>Santa Cruz v Sport Recife</t>
  </si>
  <si>
    <t>Whole Trial</t>
  </si>
  <si>
    <t>Advised Prices</t>
  </si>
  <si>
    <t>Betfair SP</t>
  </si>
  <si>
    <t>New Bank</t>
  </si>
  <si>
    <t>%age bank Growth</t>
  </si>
  <si>
    <t>Wins(races w/ profit)</t>
  </si>
  <si>
    <t>Bets</t>
  </si>
  <si>
    <t>Strike rate(races w/ profit)</t>
  </si>
  <si>
    <t>ROI</t>
  </si>
  <si>
    <t>PLACED</t>
  </si>
  <si>
    <t>WON-EW</t>
  </si>
  <si>
    <t>Missing from official results</t>
  </si>
  <si>
    <t>Vancouver Whitecaps v Houston Dynamo</t>
  </si>
  <si>
    <t>Gremio v Ponte Preta </t>
  </si>
  <si>
    <t>1 point =</t>
  </si>
  <si>
    <t>Profit (£)</t>
  </si>
  <si>
    <t>Profit (pts)</t>
  </si>
  <si>
    <t>Avispa Fukuoka v Kawasaki Frontale</t>
  </si>
  <si>
    <t>Gremio v Cruzeiro </t>
  </si>
  <si>
    <t>Ponte Preta v Cruzeiro</t>
  </si>
  <si>
    <t>Los Angeles Galaxy vs Colorado Rapids</t>
  </si>
  <si>
    <t>Over 2.5 Goals</t>
  </si>
  <si>
    <t>Orlando City vs Toronto</t>
  </si>
  <si>
    <t>Philadelphia Union vs Vancouver Whitecaps</t>
  </si>
  <si>
    <t>Portland Timbers vs Houston Dynamo</t>
  </si>
  <si>
    <t>22nd - 26th June = No confidence levels as recorded after holiday and this info not available.</t>
  </si>
  <si>
    <t>Bahia v Oeste </t>
  </si>
  <si>
    <t>Chicago Fire v San Jose Earthquakes </t>
  </si>
  <si>
    <t>Montreal Impact v New England Revolution</t>
  </si>
  <si>
    <t>Toronto v Seattle Sounders </t>
  </si>
  <si>
    <t>New York City v Red Bull New York   </t>
  </si>
  <si>
    <t>BEC Tero Sasana v Nakhon Ratchasima </t>
  </si>
  <si>
    <t>Corinthians v Flamengo</t>
  </si>
  <si>
    <t>Dallas v Orlando City  </t>
  </si>
  <si>
    <t>New England Revolution v New York City</t>
  </si>
  <si>
    <t>Philadelphia Union v DC United </t>
  </si>
  <si>
    <t>Real Salt Lake v Montreal Impact </t>
  </si>
  <si>
    <t>Coritiba v Botafogo </t>
  </si>
  <si>
    <t>Yokohama F. Marinos v Avispa Fukuoka</t>
  </si>
  <si>
    <t>Lillestrom v Stabaek  </t>
  </si>
  <si>
    <t>VIP Profits</t>
  </si>
  <si>
    <t>Non-VIP Profits</t>
  </si>
  <si>
    <t xml:space="preserve">VIP </t>
  </si>
  <si>
    <t>Non-VIP</t>
  </si>
  <si>
    <t>£ Profit</t>
  </si>
  <si>
    <t>£ per Bet Profits</t>
  </si>
  <si>
    <t>Palmeiras v Santos </t>
  </si>
  <si>
    <t>Columbus Crew v Toronto </t>
  </si>
  <si>
    <t>America Belo Horizonte v Santa Kruz </t>
  </si>
  <si>
    <t>Corinthians v Sao Paulo</t>
  </si>
  <si>
    <t>Real Salt Lake v New England Revolution   </t>
  </si>
  <si>
    <t>Vancouver Whitecaps v Orlando City  </t>
  </si>
  <si>
    <t>Chonburi v Nakhon Ratchasima</t>
  </si>
  <si>
    <t>Bangkok United v Chainat Hornbill</t>
  </si>
  <si>
    <t>Only available at MarathonBet</t>
  </si>
  <si>
    <t>Kawasaki Frontale v FC Tokyo </t>
  </si>
  <si>
    <t>New England Revolution v Chicago Fire </t>
  </si>
  <si>
    <t>Real Salt Lake v San Jose Earthquakes </t>
  </si>
  <si>
    <t>Ponte Preta v Internacional </t>
  </si>
  <si>
    <t>Odd v Viking </t>
  </si>
  <si>
    <t>Flamengo v America Belo Horizonte</t>
  </si>
  <si>
    <t>Nautico Capibaribe v Tupi </t>
  </si>
  <si>
    <t>Paysandu Belem v FC Vila Nova   </t>
  </si>
  <si>
    <t>Bragantino v Bahia </t>
  </si>
  <si>
    <t>Shonan Bellmare v Kawasaki Frontale </t>
  </si>
  <si>
    <t>New York City v Colorado Rapids</t>
  </si>
  <si>
    <t>Sporting Kansas City v Portland Timbers</t>
  </si>
  <si>
    <t>Philadelphia Union v Real Salt Lake</t>
  </si>
  <si>
    <t>Santos v Cruzeiro</t>
  </si>
  <si>
    <t>Stromsgodset v Stabaek</t>
  </si>
  <si>
    <t>Orlando City v New England Revolution </t>
  </si>
  <si>
    <t>West Bromwich Albion v Everton</t>
  </si>
  <si>
    <t>Gamba Osaka v Vissel Kobe</t>
  </si>
  <si>
    <t>New England Revolution v Columbus Crew</t>
  </si>
  <si>
    <t>Palmeiras v Ponte Preta</t>
  </si>
  <si>
    <t>Marathon bet - not oddschecker</t>
  </si>
  <si>
    <t>Colorado Rapids v Orlando City</t>
  </si>
  <si>
    <t>Sporting Kansas City v Vancouver Whitecaps </t>
  </si>
  <si>
    <t>Watford v Chelsea </t>
  </si>
  <si>
    <t>Millwall v Sheffield United </t>
  </si>
  <si>
    <t>Arsenal Tula v Gazovik Orenburg </t>
  </si>
  <si>
    <t>Dinamo Moskva v Spartak Moskva II </t>
  </si>
  <si>
    <t>Montreal Impact v DC United</t>
  </si>
  <si>
    <t>Krylia Sovetov v Ufa </t>
  </si>
  <si>
    <t>Betis v Deportivo La Coruna</t>
  </si>
  <si>
    <t>Everton v Stoke City  </t>
  </si>
  <si>
    <t>Watford v Arsenal </t>
  </si>
  <si>
    <t>Nice v Lille Metropole</t>
  </si>
  <si>
    <t>Twente v Sparta Rotterdam</t>
  </si>
  <si>
    <t>Cagliari v Roma </t>
  </si>
  <si>
    <t>Odd v Valerenga </t>
  </si>
  <si>
    <t>Atletico Goianiense v Luverdense</t>
  </si>
  <si>
    <t>Atletico Mineiro v Vitoria Bahia</t>
  </si>
  <si>
    <t>Montreal Impact v Orlando City</t>
  </si>
  <si>
    <t>Millwall v Coventry City </t>
  </si>
  <si>
    <t>Dallas v Colorado Rapids </t>
  </si>
  <si>
    <t>Month 4 Only</t>
  </si>
  <si>
    <t>Ponte Preta v Gremio</t>
  </si>
  <si>
    <t>Haugesund v Valerenga</t>
  </si>
  <si>
    <t>Monaco v Rennais </t>
  </si>
  <si>
    <t>Girondins Bordeaux v Angers  </t>
  </si>
  <si>
    <t>Eintracht Braunschweig v Sandhausen</t>
  </si>
  <si>
    <t>Yokohama F. Marinos v Albirex Niigata </t>
  </si>
  <si>
    <t>Las Palmas v Malaga</t>
  </si>
  <si>
    <t>Seattle Sounders v Vancouver Whitecaps</t>
  </si>
  <si>
    <t>Montreal Impact v New England Revolution </t>
  </si>
  <si>
    <t>Orlando City v Columbus Crew  </t>
  </si>
  <si>
    <t>Hull City v Arsenal</t>
  </si>
  <si>
    <t>Crystal Palace v Stoke City</t>
  </si>
  <si>
    <t>Sporting Kansas City v Los Angeles Galaxy </t>
  </si>
  <si>
    <t>Saint Etienne v Bastia </t>
  </si>
  <si>
    <t>Toronto v Red Bull New York</t>
  </si>
  <si>
    <t>Atletico Tucuman v Estudiantes La Plata </t>
  </si>
  <si>
    <t>Racing Club v Defensa y Justicia </t>
  </si>
  <si>
    <t>Milan v Lazio</t>
  </si>
  <si>
    <t>Sevilla v Betis</t>
  </si>
  <si>
    <t>Barcelona v Atletico Madrid </t>
  </si>
  <si>
    <t>Pescara v Torino </t>
  </si>
  <si>
    <t>Preston North End v Wigan Athletic</t>
  </si>
  <si>
    <t>Greuther Furth v Sandhausen</t>
  </si>
  <si>
    <t>Girondins Bordeaux v Caen </t>
  </si>
  <si>
    <t>Monaco v Angers</t>
  </si>
  <si>
    <t>Red Bull New York v Montreal Impact</t>
  </si>
  <si>
    <t>DC United v Orlando City </t>
  </si>
  <si>
    <t>Borr. Monchengladbach v Ingolstadt 04</t>
  </si>
  <si>
    <t>Excelsior Rotterdam v PSV Eindhoven</t>
  </si>
  <si>
    <t>Toronto v Philadelphia Union </t>
  </si>
  <si>
    <t>Estudiantes La Plata v Temperley </t>
  </si>
  <si>
    <t>Gamba Osaka v FC Tokyo </t>
  </si>
  <si>
    <t>Albirex Niigata v Kashima Antlers </t>
  </si>
  <si>
    <t>Saint Etienne v Lille Metropole </t>
  </si>
  <si>
    <t>Draw</t>
  </si>
  <si>
    <t>Genoa v Pescara</t>
  </si>
  <si>
    <t>Kashiwa Reysol v Ventforet Kofu</t>
  </si>
  <si>
    <t>Jelgava v Riga</t>
  </si>
  <si>
    <t>Brann v Tromso</t>
  </si>
  <si>
    <t>Volgar Astrakhan v Tambov   </t>
  </si>
  <si>
    <t>DC United v Columbus Crew </t>
  </si>
  <si>
    <t>Montreal Impact v San Jose Earthquakes </t>
  </si>
  <si>
    <t>Seattle Sounders v Chicago Fire</t>
  </si>
  <si>
    <t>Sampaio Correa v FC Vila Nova </t>
  </si>
  <si>
    <t>Everton v Crystal Palace</t>
  </si>
  <si>
    <t>Dijon v Montpellier Herault</t>
  </si>
  <si>
    <t>Santos v Atletico Paranaense </t>
  </si>
  <si>
    <t>Fulham v Queens Park Rangers</t>
  </si>
  <si>
    <t>Brentford v Wigan Athletic</t>
  </si>
  <si>
    <t>Southend United v Peterborough United</t>
  </si>
  <si>
    <t>Red Bull New York v Philadelphia Union </t>
  </si>
  <si>
    <t>Columbus Crew v Chicago Fire</t>
  </si>
  <si>
    <t>Toronto v DC United  </t>
  </si>
  <si>
    <t>Roma v Inter</t>
  </si>
  <si>
    <t>Colorado Rapids v Portland Timbers </t>
  </si>
  <si>
    <t>Dallas v Los Angeles Galaxy</t>
  </si>
  <si>
    <t>San Lorenzo v Atletico Rafaela </t>
  </si>
  <si>
    <t>Colon v Defensa y Justicia</t>
  </si>
  <si>
    <t>Heracles v Twente</t>
  </si>
  <si>
    <t>Willem II v Feyenoord </t>
  </si>
  <si>
    <t>Parana v Regatas Brazil</t>
  </si>
  <si>
    <t>Coritiba v Figueirense </t>
  </si>
  <si>
    <t>Villa Dalmine v Crucero del Norte</t>
  </si>
  <si>
    <t>Ponte Preta v Vitoria Bahia</t>
  </si>
  <si>
    <t>Rochdale v Bury</t>
  </si>
  <si>
    <t>Carpi 1909 v Latina</t>
  </si>
  <si>
    <t>Ponte Preta v Santa Cruz </t>
  </si>
  <si>
    <t>Santos v Gremio</t>
  </si>
  <si>
    <t>Hobro v Fredericia </t>
  </si>
  <si>
    <t>Monaco v Montpellier Herault</t>
  </si>
  <si>
    <t>West Ham United v Sunderland  </t>
  </si>
  <si>
    <t>Dijon v Lorient </t>
  </si>
  <si>
    <t>Girondins Bordeaux v Nancy Lorraine</t>
  </si>
  <si>
    <t>Ventspils v Jelgava</t>
  </si>
  <si>
    <t>Banfield v Velez Sarsfield</t>
  </si>
  <si>
    <t>Sporting Kansas City v San Jose Earthquakes </t>
  </si>
  <si>
    <t>Flamengo v Corinthians </t>
  </si>
  <si>
    <t>Manchester City v Southampton</t>
  </si>
  <si>
    <t>Riga v BFC Daugavpils</t>
  </si>
  <si>
    <t>Odds from MarathonBet - couldn't find on Oddschecker</t>
  </si>
  <si>
    <t>Villarreal v Las Palmas</t>
  </si>
  <si>
    <t>Stoke City v Swansea City</t>
  </si>
  <si>
    <t>Kashima Antlers v Vissel Kobe</t>
  </si>
  <si>
    <t>Hertha v Borussia Monchengladbach</t>
  </si>
  <si>
    <t>Malaga v Real Sporting Gijon</t>
  </si>
  <si>
    <t>Flamengo v Botafogo </t>
  </si>
  <si>
    <t>Bournemouth v Sunderland</t>
  </si>
  <si>
    <t>Newcastle United v Cardiff City</t>
  </si>
  <si>
    <t>Norwich v Leeds</t>
  </si>
  <si>
    <t>Monaco v Nancy </t>
  </si>
  <si>
    <t>Bordeaux v Lorient </t>
  </si>
  <si>
    <t>Lyon v Bastia</t>
  </si>
  <si>
    <t>Torino v Cagliari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</si>
</sst>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164" formatCode="[$£-2]\ #,##0.00_);[Red]\([$£-2]\ #,##0.00\)"/>
    <numFmt numFmtId="165" formatCode="0.0%"/>
    <numFmt numFmtId="166" formatCode="&quot;£&quot;#,##0.00"/>
    <numFmt numFmtId="167" formatCode="[$£-452]#,##0.00;[Red][$£-452]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rgb="FF22222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DDDDDD"/>
      </top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" fontId="3" fillId="3" borderId="0" xfId="0" applyNumberFormat="1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0" fontId="6" fillId="3" borderId="0" xfId="0" applyFont="1" applyFill="1"/>
    <xf numFmtId="2" fontId="3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16" fontId="0" fillId="3" borderId="0" xfId="0" applyNumberForma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6" fontId="0" fillId="3" borderId="0" xfId="0" applyNumberFormat="1" applyFill="1"/>
    <xf numFmtId="165" fontId="1" fillId="3" borderId="0" xfId="1" applyNumberFormat="1" applyFill="1"/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6" fontId="0" fillId="0" borderId="0" xfId="0" applyNumberFormat="1"/>
    <xf numFmtId="8" fontId="0" fillId="0" borderId="0" xfId="0" applyNumberFormat="1"/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/>
    </xf>
    <xf numFmtId="8" fontId="9" fillId="5" borderId="4" xfId="0" applyNumberFormat="1" applyFont="1" applyFill="1" applyBorder="1" applyAlignment="1">
      <alignment horizontal="left" vertical="center" wrapText="1"/>
    </xf>
    <xf numFmtId="8" fontId="11" fillId="5" borderId="4" xfId="0" applyNumberFormat="1" applyFont="1" applyFill="1" applyBorder="1" applyAlignment="1">
      <alignment horizontal="left" vertical="center" wrapText="1"/>
    </xf>
    <xf numFmtId="10" fontId="9" fillId="5" borderId="4" xfId="0" applyNumberFormat="1" applyFont="1" applyFill="1" applyBorder="1" applyAlignment="1">
      <alignment horizontal="left" vertical="center" wrapText="1"/>
    </xf>
    <xf numFmtId="10" fontId="11" fillId="5" borderId="4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12" fillId="0" borderId="0" xfId="0" applyFont="1" applyFill="1" applyBorder="1"/>
    <xf numFmtId="0" fontId="2" fillId="0" borderId="0" xfId="0" applyFont="1"/>
    <xf numFmtId="0" fontId="13" fillId="3" borderId="0" xfId="0" applyFont="1" applyFill="1"/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1" fontId="0" fillId="0" borderId="0" xfId="0" applyNumberFormat="1"/>
    <xf numFmtId="1" fontId="5" fillId="3" borderId="0" xfId="0" applyNumberFormat="1" applyFont="1" applyFill="1" applyAlignment="1">
      <alignment horizontal="center"/>
    </xf>
    <xf numFmtId="1" fontId="0" fillId="3" borderId="0" xfId="0" applyNumberFormat="1" applyFill="1"/>
    <xf numFmtId="1" fontId="7" fillId="3" borderId="3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/>
    <xf numFmtId="40" fontId="3" fillId="0" borderId="0" xfId="0" applyNumberFormat="1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6" fontId="3" fillId="3" borderId="0" xfId="0" applyNumberFormat="1" applyFont="1" applyFill="1"/>
  </cellXfs>
  <cellStyles count="2">
    <cellStyle name="Normal" xfId="0" builtinId="0"/>
    <cellStyle name="Percent" xfId="1" builtinId="5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" formatCode="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" formatCode="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" formatCode="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7:R1170" totalsRowShown="0" headerRowDxfId="65" dataDxfId="63" headerRowBorderDxfId="64" tableBorderDxfId="62">
  <autoFilter ref="A7:R1170"/>
  <tableColumns count="18">
    <tableColumn id="1" name="Date" dataDxfId="61"/>
    <tableColumn id="3" name="Match" dataDxfId="60"/>
    <tableColumn id="4" name="Bet" dataDxfId="59"/>
    <tableColumn id="5" name="Pts." dataDxfId="58"/>
    <tableColumn id="6" name="Advised price" dataDxfId="57"/>
    <tableColumn id="2" name="Confidence" dataDxfId="56"/>
    <tableColumn id="18" name="VIP Tip?" dataDxfId="55"/>
    <tableColumn id="7" name="Price taken" dataDxfId="54"/>
    <tableColumn id="8" name="Price taken at exchange?" dataDxfId="53"/>
    <tableColumn id="9" name="Each-Way?" dataDxfId="52"/>
    <tableColumn id="10" name="EW odds fraction" dataDxfId="51"/>
    <tableColumn id="11" name="BF Win SP" dataDxfId="50"/>
    <tableColumn id="12" name="BF Place SP" dataDxfId="49"/>
    <tableColumn id="13" name="Result" dataDxfId="48"/>
    <tableColumn id="14" name="Effective Price obtained" dataDxfId="47">
      <calculatedColumnFormula>((H8-1)*(1-(IF(I8="no",0,'complete results'!$B$3)))+1)</calculatedColumnFormula>
    </tableColumn>
    <tableColumn id="15" name="Points staked" dataDxfId="46">
      <calculatedColumnFormula>D8*IF(J8="yes",2,1)</calculatedColumnFormula>
    </tableColumn>
    <tableColumn id="20" name="Profit @ advised price" dataDxfId="45">
      <calculatedColumnFormula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calculatedColumnFormula>
    </tableColumn>
    <tableColumn id="16" name="Profit @ price taken" dataDxfId="44">
      <calculatedColumnFormula>IF(ISBLANK(N8),,IF(ISBLANK(H8),,(IF(N8="WON-EW",((((O8-1)*K8)*'complete results'!$B$2)+('complete results'!$B$2*(O8-1))),IF(N8="WON",((((O8-1)*K8)*'complete results'!$B$2)+('complete results'!$B$2*(O8-1))),IF(N8="PLACED",((((O8-1)*K8)*'complete results'!$B$2)-'complete results'!$B$2),IF(K8=0,-'complete results'!$B$2,IF(K8=0,-'complete results'!$B$2,-('complete results'!$B$2*2)))))))*D8))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7:R1111" totalsRowShown="0" headerRowDxfId="43" dataDxfId="41" headerRowBorderDxfId="42" tableBorderDxfId="40">
  <autoFilter ref="A7:R1111"/>
  <tableColumns count="18">
    <tableColumn id="1" name="Date" dataDxfId="39"/>
    <tableColumn id="3" name="Match" dataDxfId="38"/>
    <tableColumn id="4" name="Bet" dataDxfId="37"/>
    <tableColumn id="5" name="Pts." dataDxfId="36"/>
    <tableColumn id="6" name="Advised price" dataDxfId="35"/>
    <tableColumn id="2" name="Confidence" dataDxfId="34"/>
    <tableColumn id="18" name="VIP Tip?" dataDxfId="33"/>
    <tableColumn id="7" name="Price taken" dataDxfId="32"/>
    <tableColumn id="8" name="Price taken at exchange?" dataDxfId="31"/>
    <tableColumn id="9" name="Each-Way?" dataDxfId="30"/>
    <tableColumn id="10" name="EW odds fraction" dataDxfId="29"/>
    <tableColumn id="11" name="BF Win SP" dataDxfId="28"/>
    <tableColumn id="12" name="BF Place SP" dataDxfId="27"/>
    <tableColumn id="13" name="Result" dataDxfId="26"/>
    <tableColumn id="14" name="Effective Price obtained" dataDxfId="25">
      <calculatedColumnFormula>((H8-1)*(1-(IF(I8="no",0,'month 3 only'!$B$3)))+1)</calculatedColumnFormula>
    </tableColumn>
    <tableColumn id="15" name="Points staked" dataDxfId="24">
      <calculatedColumnFormula>D8*IF(J8="yes",2,1)</calculatedColumnFormula>
    </tableColumn>
    <tableColumn id="20" name="Profit @ advised price" dataDxfId="23">
      <calculatedColumnFormula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calculatedColumnFormula>
    </tableColumn>
    <tableColumn id="16" name="Profit @ price taken" dataDxfId="22">
      <calculatedColumnFormula>IF(ISBLANK(N8),,IF(ISBLANK(H8),,(IF(N8="WON-EW",((((O8-1)*K8)*'month 3 only'!$B$2)+('month 3 only'!$B$2*(O8-1))),IF(N8="WON",((((O8-1)*K8)*'month 3 only'!$B$2)+('month 3 only'!$B$2*(O8-1))),IF(N8="PLACED",((((O8-1)*K8)*'month 3 only'!$B$2)-'month 3 only'!$B$2),IF(K8=0,-'month 3 only'!$B$2,IF(K8=0,-'month 3 only'!$B$2,-('month 3 only'!$B$2*2)))))))*D8))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able132" displayName="Table132" ref="A7:R1134" totalsRowShown="0" headerRowDxfId="21" dataDxfId="19" headerRowBorderDxfId="20" tableBorderDxfId="18">
  <autoFilter ref="A7:R1134"/>
  <tableColumns count="18">
    <tableColumn id="1" name="Date" dataDxfId="17"/>
    <tableColumn id="3" name="Match" dataDxfId="16"/>
    <tableColumn id="4" name="Bet" dataDxfId="15"/>
    <tableColumn id="5" name="Pts." dataDxfId="14"/>
    <tableColumn id="6" name="Advised price" dataDxfId="13"/>
    <tableColumn id="2" name="Confidence" dataDxfId="12"/>
    <tableColumn id="18" name="VIP Tip?" dataDxfId="11"/>
    <tableColumn id="7" name="Price taken" dataDxfId="10"/>
    <tableColumn id="8" name="Price taken at exchange?" dataDxfId="9"/>
    <tableColumn id="9" name="Each-Way?" dataDxfId="8"/>
    <tableColumn id="10" name="EW odds fraction" dataDxfId="7"/>
    <tableColumn id="11" name="BF Win SP" dataDxfId="6"/>
    <tableColumn id="12" name="BF Place SP" dataDxfId="5"/>
    <tableColumn id="13" name="Result" dataDxfId="4"/>
    <tableColumn id="14" name="Effective Price obtained" dataDxfId="3">
      <calculatedColumnFormula>((H8-1)*(1-(IF(I8="no",0,'month 2'!$B$3)))+1)</calculatedColumnFormula>
    </tableColumn>
    <tableColumn id="15" name="Points staked" dataDxfId="2">
      <calculatedColumnFormula>D8*IF(J8="yes",2,1)</calculatedColumnFormula>
    </tableColumn>
    <tableColumn id="20" name="Profit @ advised price" dataDxfId="1">
      <calculatedColumnFormula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calculatedColumnFormula>
    </tableColumn>
    <tableColumn id="16" name="Profit @ price taken" dataDxfId="0">
      <calculatedColumnFormula>IF(ISBLANK(N8),,IF(ISBLANK(H8),,(IF(N8="WON-EW",((((O8-1)*K8)*'month 2'!$B$2)+('month 2'!$B$2*(O8-1))),IF(N8="WON",((((O8-1)*K8)*'month 2'!$B$2)+('month 2'!$B$2*(O8-1))),IF(N8="PLACED",((((O8-1)*K8)*'month 2'!$B$2)-'month 2'!$B$2),IF(K8=0,-'month 2'!$B$2,IF(K8=0,-'month 2'!$B$2,-('month 2'!$B$2*2)))))))*D8))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74"/>
  <sheetViews>
    <sheetView tabSelected="1" zoomScale="86" zoomScaleNormal="86" zoomScalePageLayoutView="108" workbookViewId="0">
      <pane ySplit="7" topLeftCell="A164" activePane="bottomLeft" state="frozen"/>
      <selection pane="bottomLeft" activeCell="A213" sqref="A213:A223"/>
    </sheetView>
  </sheetViews>
  <sheetFormatPr defaultColWidth="8.85546875" defaultRowHeight="12.75" x14ac:dyDescent="0.2"/>
  <cols>
    <col min="1" max="1" width="16.42578125" style="8" customWidth="1"/>
    <col min="2" max="2" width="46.42578125" style="8" customWidth="1"/>
    <col min="3" max="3" width="22.42578125" style="8" customWidth="1"/>
    <col min="4" max="4" width="7.42578125" style="8" customWidth="1"/>
    <col min="5" max="5" width="18.42578125" style="8" customWidth="1"/>
    <col min="6" max="6" width="18.42578125" style="60" customWidth="1"/>
    <col min="7" max="7" width="18.42578125" style="8" customWidth="1"/>
    <col min="8" max="8" width="16.140625" style="8" customWidth="1"/>
    <col min="9" max="9" width="32.42578125" style="8" hidden="1" customWidth="1"/>
    <col min="10" max="10" width="17.140625" style="8" hidden="1" customWidth="1"/>
    <col min="11" max="11" width="22.42578125" style="8" hidden="1" customWidth="1"/>
    <col min="12" max="12" width="15.42578125" style="8" hidden="1" customWidth="1"/>
    <col min="13" max="13" width="17.42578125" style="8" hidden="1" customWidth="1"/>
    <col min="14" max="14" width="17.85546875" style="8" customWidth="1"/>
    <col min="15" max="15" width="16.42578125" style="18" customWidth="1"/>
    <col min="16" max="16" width="16.140625" style="18" customWidth="1"/>
    <col min="17" max="17" width="28.42578125" style="18" customWidth="1"/>
    <col min="18" max="18" width="25.5703125" style="18" customWidth="1"/>
    <col min="19" max="19" width="9.140625" hidden="1" customWidth="1"/>
    <col min="20" max="45" width="0" hidden="1" customWidth="1"/>
  </cols>
  <sheetData>
    <row r="1" spans="1:42" x14ac:dyDescent="0.2">
      <c r="A1" s="18" t="s">
        <v>0</v>
      </c>
      <c r="B1" s="22">
        <v>1000</v>
      </c>
      <c r="C1"/>
      <c r="D1"/>
      <c r="E1"/>
      <c r="F1" s="58"/>
      <c r="G1"/>
      <c r="H1"/>
      <c r="I1"/>
      <c r="J1"/>
      <c r="K1"/>
      <c r="L1"/>
      <c r="M1"/>
      <c r="N1"/>
      <c r="O1"/>
      <c r="P1"/>
      <c r="Q1"/>
      <c r="R1"/>
    </row>
    <row r="2" spans="1:42" x14ac:dyDescent="0.2">
      <c r="A2" s="18" t="s">
        <v>1</v>
      </c>
      <c r="B2" s="22">
        <v>20</v>
      </c>
      <c r="C2"/>
      <c r="D2"/>
      <c r="E2"/>
      <c r="F2" s="58"/>
      <c r="G2"/>
      <c r="H2"/>
      <c r="I2"/>
      <c r="J2"/>
      <c r="K2"/>
      <c r="L2"/>
      <c r="M2"/>
      <c r="N2"/>
      <c r="O2">
        <f>1.02*2*0.95</f>
        <v>1.9379999999999999</v>
      </c>
      <c r="P2"/>
      <c r="Q2"/>
      <c r="R2"/>
    </row>
    <row r="3" spans="1:42" x14ac:dyDescent="0.2">
      <c r="A3" s="18" t="s">
        <v>2</v>
      </c>
      <c r="B3" s="23">
        <v>0.05</v>
      </c>
      <c r="C3"/>
      <c r="D3"/>
      <c r="E3"/>
      <c r="F3" s="58"/>
      <c r="G3"/>
      <c r="H3"/>
      <c r="I3"/>
      <c r="J3"/>
      <c r="K3"/>
      <c r="L3"/>
      <c r="M3"/>
      <c r="N3"/>
      <c r="O3"/>
      <c r="P3"/>
      <c r="Q3"/>
      <c r="R3"/>
    </row>
    <row r="4" spans="1:42" x14ac:dyDescent="0.2">
      <c r="A4"/>
      <c r="B4"/>
      <c r="C4"/>
      <c r="D4"/>
      <c r="E4"/>
      <c r="F4" s="58"/>
      <c r="G4"/>
      <c r="H4"/>
      <c r="I4"/>
      <c r="J4"/>
      <c r="K4"/>
      <c r="L4"/>
      <c r="M4"/>
      <c r="N4"/>
      <c r="O4"/>
      <c r="P4"/>
      <c r="Q4"/>
      <c r="R4"/>
    </row>
    <row r="5" spans="1:42" ht="15.75" x14ac:dyDescent="0.25">
      <c r="A5" s="5" t="s">
        <v>3</v>
      </c>
      <c r="B5" s="6"/>
      <c r="C5" s="6"/>
      <c r="D5" s="6"/>
      <c r="E5" s="28"/>
      <c r="F5" s="59"/>
      <c r="G5" s="28"/>
      <c r="H5" s="7"/>
      <c r="I5" s="7"/>
      <c r="J5" s="7"/>
      <c r="K5" s="7"/>
      <c r="L5" s="7"/>
      <c r="M5" s="7"/>
      <c r="N5" s="7"/>
      <c r="O5" s="17"/>
      <c r="R5" s="29"/>
    </row>
    <row r="6" spans="1:42" ht="19.5" customHeight="1" x14ac:dyDescent="0.2">
      <c r="N6" s="7"/>
      <c r="R6" s="17"/>
    </row>
    <row r="7" spans="1:42" s="4" customFormat="1" ht="65.25" customHeight="1" x14ac:dyDescent="0.2">
      <c r="A7" s="24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61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 t="s">
        <v>21</v>
      </c>
      <c r="Q7" s="27" t="s">
        <v>22</v>
      </c>
      <c r="R7" s="27" t="s">
        <v>23</v>
      </c>
      <c r="S7" s="69" t="s">
        <v>104</v>
      </c>
      <c r="T7" s="69" t="s">
        <v>105</v>
      </c>
    </row>
    <row r="8" spans="1:42" ht="15" x14ac:dyDescent="0.2">
      <c r="A8" s="9">
        <v>42503</v>
      </c>
      <c r="B8" s="6" t="s">
        <v>24</v>
      </c>
      <c r="C8" s="6" t="s">
        <v>25</v>
      </c>
      <c r="D8" s="10">
        <v>1</v>
      </c>
      <c r="E8" s="10">
        <v>1.75</v>
      </c>
      <c r="F8" s="62">
        <v>8</v>
      </c>
      <c r="G8" s="10" t="s">
        <v>26</v>
      </c>
      <c r="H8" s="10">
        <v>2.15</v>
      </c>
      <c r="I8" s="10" t="s">
        <v>27</v>
      </c>
      <c r="J8" s="10" t="s">
        <v>27</v>
      </c>
      <c r="K8" s="10">
        <v>0</v>
      </c>
      <c r="L8" s="10"/>
      <c r="M8" s="10"/>
      <c r="N8" s="7" t="s">
        <v>28</v>
      </c>
      <c r="O8" s="19">
        <f>((H8-1)*(1-(IF(I8="no",0,'complete results'!$B$3)))+1)</f>
        <v>2.15</v>
      </c>
      <c r="P8" s="19">
        <f>D8*IF(J8="yes",2,1)</f>
        <v>1</v>
      </c>
      <c r="Q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8" s="20">
        <f>IF(ISBLANK(N8),,IF(ISBLANK(H8),,(IF(N8="WON-EW",((((O8-1)*K8)*'complete results'!$B$2)+('complete results'!$B$2*(O8-1))),IF(N8="WON",((((O8-1)*K8)*'complete results'!$B$2)+('complete results'!$B$2*(O8-1))),IF(N8="PLACED",((((O8-1)*K8)*'complete results'!$B$2)-'complete results'!$B$2),IF(K8=0,-'complete results'!$B$2,IF(K8=0,-'complete results'!$B$2,-('complete results'!$B$2*2)))))))*D8))</f>
        <v>23</v>
      </c>
      <c r="S8">
        <f>IF(Table13[[#This Row],[VIP Tip?]]="YES",Table13[[#This Row],[Profit @ price taken]],0)</f>
        <v>23</v>
      </c>
      <c r="T8">
        <f>IF(Table13[[#This Row],[VIP Tip?]]="NO",Table13[[#This Row],[Profit @ price taken]],0)</f>
        <v>0</v>
      </c>
      <c r="AA8">
        <f>1.4*20</f>
        <v>28</v>
      </c>
      <c r="AB8">
        <f>140/5</f>
        <v>28</v>
      </c>
      <c r="AP8" t="str">
        <f>IF(S8=0,IF(T8=0,"Error"),"")</f>
        <v/>
      </c>
    </row>
    <row r="9" spans="1:42" ht="15" x14ac:dyDescent="0.2">
      <c r="A9" s="9">
        <v>42503</v>
      </c>
      <c r="B9" s="6" t="s">
        <v>29</v>
      </c>
      <c r="C9" s="6" t="s">
        <v>25</v>
      </c>
      <c r="D9" s="10">
        <v>1</v>
      </c>
      <c r="E9" s="10">
        <v>1.63</v>
      </c>
      <c r="F9" s="62">
        <v>8</v>
      </c>
      <c r="G9" s="10" t="s">
        <v>26</v>
      </c>
      <c r="H9" s="10">
        <v>2.1</v>
      </c>
      <c r="I9" s="10" t="s">
        <v>27</v>
      </c>
      <c r="J9" s="10" t="s">
        <v>27</v>
      </c>
      <c r="K9" s="10">
        <v>0</v>
      </c>
      <c r="L9" s="10"/>
      <c r="M9" s="10"/>
      <c r="N9" s="7" t="s">
        <v>30</v>
      </c>
      <c r="O9" s="19">
        <f>((H9-1)*(1-(IF(I9="no",0,'complete results'!$B$3)))+1)</f>
        <v>2.1</v>
      </c>
      <c r="P9" s="19">
        <f t="shared" ref="P9:P10" si="0">D9*IF(J9="yes",2,1)</f>
        <v>1</v>
      </c>
      <c r="Q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" s="20">
        <f>IF(ISBLANK(N9),,IF(ISBLANK(H9),,(IF(N9="WON-EW",((((O9-1)*K9)*'complete results'!$B$2)+('complete results'!$B$2*(O9-1))),IF(N9="WON",((((O9-1)*K9)*'complete results'!$B$2)+('complete results'!$B$2*(O9-1))),IF(N9="PLACED",((((O9-1)*K9)*'complete results'!$B$2)-'complete results'!$B$2),IF(K9=0,-'complete results'!$B$2,IF(K9=0,-'complete results'!$B$2,-('complete results'!$B$2*2)))))))*D9))</f>
        <v>-20</v>
      </c>
      <c r="S9">
        <f>IF(Table13[[#This Row],[VIP Tip?]]="YES",Table13[[#This Row],[Profit @ price taken]],0)</f>
        <v>-20</v>
      </c>
      <c r="T9">
        <f>IF(Table13[[#This Row],[VIP Tip?]]="NO",Table13[[#This Row],[Profit @ price taken]],0)</f>
        <v>0</v>
      </c>
      <c r="AA9">
        <f t="shared" ref="AA9:AA10" si="1">1.4*20</f>
        <v>28</v>
      </c>
      <c r="AB9">
        <f t="shared" ref="AB9:AB10" si="2">140/5</f>
        <v>28</v>
      </c>
      <c r="AP9" t="str">
        <f t="shared" ref="AP9:AP72" si="3">IF(S9=0,IF(T9=0,"Error"),"")</f>
        <v/>
      </c>
    </row>
    <row r="10" spans="1:42" ht="15" x14ac:dyDescent="0.2">
      <c r="A10" s="9">
        <v>42503</v>
      </c>
      <c r="B10" s="6" t="s">
        <v>31</v>
      </c>
      <c r="C10" s="6" t="s">
        <v>25</v>
      </c>
      <c r="D10" s="10">
        <v>1</v>
      </c>
      <c r="E10" s="10">
        <v>1.91</v>
      </c>
      <c r="F10" s="62">
        <v>8</v>
      </c>
      <c r="G10" s="10" t="s">
        <v>26</v>
      </c>
      <c r="H10" s="10">
        <v>2.1</v>
      </c>
      <c r="I10" s="10" t="s">
        <v>27</v>
      </c>
      <c r="J10" s="10" t="s">
        <v>27</v>
      </c>
      <c r="K10" s="10">
        <v>0</v>
      </c>
      <c r="L10" s="10"/>
      <c r="M10" s="10"/>
      <c r="N10" s="7" t="s">
        <v>28</v>
      </c>
      <c r="O10" s="19">
        <f>((H10-1)*(1-(IF(I10="no",0,'complete results'!$B$3)))+1)</f>
        <v>2.1</v>
      </c>
      <c r="P10" s="19">
        <f t="shared" si="0"/>
        <v>1</v>
      </c>
      <c r="Q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18.2</v>
      </c>
      <c r="R10" s="20">
        <f>IF(ISBLANK(N10),,IF(ISBLANK(H10),,(IF(N10="WON-EW",((((O10-1)*K10)*'complete results'!$B$2)+('complete results'!$B$2*(O10-1))),IF(N10="WON",((((O10-1)*K10)*'complete results'!$B$2)+('complete results'!$B$2*(O10-1))),IF(N10="PLACED",((((O10-1)*K10)*'complete results'!$B$2)-'complete results'!$B$2),IF(K10=0,-'complete results'!$B$2,IF(K10=0,-'complete results'!$B$2,-('complete results'!$B$2*2)))))))*D10))</f>
        <v>22</v>
      </c>
      <c r="S10">
        <f>IF(Table13[[#This Row],[VIP Tip?]]="YES",Table13[[#This Row],[Profit @ price taken]],0)</f>
        <v>22</v>
      </c>
      <c r="T10">
        <f>IF(Table13[[#This Row],[VIP Tip?]]="NO",Table13[[#This Row],[Profit @ price taken]],0)</f>
        <v>0</v>
      </c>
      <c r="AA10">
        <f t="shared" si="1"/>
        <v>28</v>
      </c>
      <c r="AB10">
        <f t="shared" si="2"/>
        <v>28</v>
      </c>
      <c r="AP10" t="str">
        <f t="shared" si="3"/>
        <v/>
      </c>
    </row>
    <row r="11" spans="1:42" ht="15" x14ac:dyDescent="0.2">
      <c r="A11" s="9">
        <v>42504</v>
      </c>
      <c r="B11" s="6" t="s">
        <v>32</v>
      </c>
      <c r="C11" s="6" t="s">
        <v>33</v>
      </c>
      <c r="D11" s="10">
        <v>1</v>
      </c>
      <c r="E11" s="10">
        <v>1.67</v>
      </c>
      <c r="F11" s="62">
        <v>7</v>
      </c>
      <c r="G11" s="10" t="s">
        <v>26</v>
      </c>
      <c r="H11" s="10">
        <v>1.67</v>
      </c>
      <c r="I11" s="10" t="s">
        <v>27</v>
      </c>
      <c r="J11" s="10" t="s">
        <v>27</v>
      </c>
      <c r="K11" s="10">
        <v>0</v>
      </c>
      <c r="L11" s="10"/>
      <c r="M11" s="10"/>
      <c r="N11" s="7" t="s">
        <v>28</v>
      </c>
      <c r="O11" s="19">
        <f>((H11-1)*(1-(IF(I11="no",0,'complete results'!$B$3)))+1)</f>
        <v>1.67</v>
      </c>
      <c r="P11" s="19">
        <f t="shared" ref="P11:P81" si="4">D11*IF(J11="yes",2,1)</f>
        <v>1</v>
      </c>
      <c r="Q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13.399999999999999</v>
      </c>
      <c r="R11" s="20">
        <f>IF(ISBLANK(N11),,IF(ISBLANK(H11),,(IF(N11="WON-EW",((((O11-1)*K11)*'complete results'!$B$2)+('complete results'!$B$2*(O11-1))),IF(N11="WON",((((O11-1)*K11)*'complete results'!$B$2)+('complete results'!$B$2*(O11-1))),IF(N11="PLACED",((((O11-1)*K11)*'complete results'!$B$2)-'complete results'!$B$2),IF(K11=0,-'complete results'!$B$2,IF(K11=0,-'complete results'!$B$2,-('complete results'!$B$2*2)))))))*D11))</f>
        <v>13.399999999999999</v>
      </c>
      <c r="S11">
        <f>IF(Table13[[#This Row],[VIP Tip?]]="YES",Table13[[#This Row],[Profit @ price taken]],0)</f>
        <v>13.399999999999999</v>
      </c>
      <c r="T11">
        <f>IF(Table13[[#This Row],[VIP Tip?]]="NO",Table13[[#This Row],[Profit @ price taken]],0)</f>
        <v>0</v>
      </c>
      <c r="AP11" t="str">
        <f t="shared" si="3"/>
        <v/>
      </c>
    </row>
    <row r="12" spans="1:42" s="30" customFormat="1" ht="15" x14ac:dyDescent="0.2">
      <c r="A12" s="9">
        <v>42504</v>
      </c>
      <c r="B12" s="6" t="s">
        <v>34</v>
      </c>
      <c r="C12" s="6" t="s">
        <v>33</v>
      </c>
      <c r="D12" s="10">
        <v>1</v>
      </c>
      <c r="E12" s="10">
        <v>1.64</v>
      </c>
      <c r="F12" s="62">
        <v>8</v>
      </c>
      <c r="G12" s="10" t="s">
        <v>26</v>
      </c>
      <c r="H12" s="10">
        <v>1.67</v>
      </c>
      <c r="I12" s="10" t="s">
        <v>27</v>
      </c>
      <c r="J12" s="10" t="s">
        <v>27</v>
      </c>
      <c r="K12" s="10">
        <v>0</v>
      </c>
      <c r="L12" s="10"/>
      <c r="M12" s="10"/>
      <c r="N12" s="7" t="s">
        <v>28</v>
      </c>
      <c r="O12" s="19">
        <f>((H12-1)*(1-(IF(I12="no",0,'complete results'!$B$3)))+1)</f>
        <v>1.67</v>
      </c>
      <c r="P12" s="19">
        <f>D13*IF(J12="yes",2,1)</f>
        <v>1</v>
      </c>
      <c r="Q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12.799999999999997</v>
      </c>
      <c r="R12" s="20">
        <f>IF(ISBLANK(N12),,IF(ISBLANK(H12),,(IF(N12="WON-EW",((((O12-1)*K12)*'complete results'!$B$2)+('complete results'!$B$2*(O12-1))),IF(N12="WON",((((O12-1)*K12)*'complete results'!$B$2)+('complete results'!$B$2*(O12-1))),IF(N12="PLACED",((((O12-1)*K12)*'complete results'!$B$2)-'complete results'!$B$2),IF(K12=0,-'complete results'!$B$2,IF(K12=0,-'complete results'!$B$2,-('complete results'!$B$2*2)))))))*D13))</f>
        <v>13.399999999999999</v>
      </c>
      <c r="S12">
        <f>IF(Table13[[#This Row],[VIP Tip?]]="YES",Table13[[#This Row],[Profit @ price taken]],0)</f>
        <v>13.399999999999999</v>
      </c>
      <c r="T12">
        <f>IF(Table13[[#This Row],[VIP Tip?]]="NO",Table13[[#This Row],[Profit @ price taken]],0)</f>
        <v>0</v>
      </c>
      <c r="AP12" t="str">
        <f t="shared" si="3"/>
        <v/>
      </c>
    </row>
    <row r="13" spans="1:42" ht="15" x14ac:dyDescent="0.2">
      <c r="A13" s="9">
        <v>42505</v>
      </c>
      <c r="B13" s="6" t="s">
        <v>35</v>
      </c>
      <c r="C13" s="6" t="s">
        <v>25</v>
      </c>
      <c r="D13" s="10">
        <v>1</v>
      </c>
      <c r="E13" s="10">
        <v>2.12</v>
      </c>
      <c r="F13" s="62">
        <v>9</v>
      </c>
      <c r="G13" s="10" t="s">
        <v>27</v>
      </c>
      <c r="H13" s="10">
        <v>2.29</v>
      </c>
      <c r="I13" s="10" t="s">
        <v>27</v>
      </c>
      <c r="J13" s="10" t="s">
        <v>27</v>
      </c>
      <c r="K13" s="10">
        <v>0</v>
      </c>
      <c r="L13" s="10"/>
      <c r="M13" s="10"/>
      <c r="N13" s="7" t="s">
        <v>30</v>
      </c>
      <c r="O13" s="19">
        <f>((H13-1)*(1-(IF(I13="no",0,'complete results'!$B$3)))+1)</f>
        <v>2.29</v>
      </c>
      <c r="P13" s="19">
        <f>D14*IF(J13="yes",2,1)</f>
        <v>1</v>
      </c>
      <c r="Q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" s="20">
        <f>IF(ISBLANK(N13),,IF(ISBLANK(H13),,(IF(N13="WON-EW",((((O13-1)*K13)*'complete results'!$B$2)+('complete results'!$B$2*(O13-1))),IF(N13="WON",((((O13-1)*K13)*'complete results'!$B$2)+('complete results'!$B$2*(O13-1))),IF(N13="PLACED",((((O13-1)*K13)*'complete results'!$B$2)-'complete results'!$B$2),IF(K13=0,-'complete results'!$B$2,IF(K13=0,-'complete results'!$B$2,-('complete results'!$B$2*2)))))))*D14))</f>
        <v>-20</v>
      </c>
      <c r="S13">
        <f>IF(Table13[[#This Row],[VIP Tip?]]="YES",Table13[[#This Row],[Profit @ price taken]],0)</f>
        <v>0</v>
      </c>
      <c r="T13">
        <f>IF(Table13[[#This Row],[VIP Tip?]]="NO",Table13[[#This Row],[Profit @ price taken]],0)</f>
        <v>-20</v>
      </c>
      <c r="AA13">
        <f>15*20*0.5</f>
        <v>150</v>
      </c>
      <c r="AB13">
        <f>14*20/5</f>
        <v>56</v>
      </c>
      <c r="AC13">
        <f>AB13/AA13</f>
        <v>0.37333333333333335</v>
      </c>
      <c r="AF13">
        <v>-10</v>
      </c>
      <c r="AG13">
        <f>14/5</f>
        <v>2.8</v>
      </c>
      <c r="AH13">
        <f>AG13*10</f>
        <v>28</v>
      </c>
      <c r="AI13">
        <f>AH13+AF13</f>
        <v>18</v>
      </c>
      <c r="AP13" t="b">
        <f t="shared" si="3"/>
        <v>0</v>
      </c>
    </row>
    <row r="14" spans="1:42" ht="15" x14ac:dyDescent="0.2">
      <c r="A14" s="9">
        <v>42505</v>
      </c>
      <c r="B14" s="6" t="s">
        <v>36</v>
      </c>
      <c r="C14" s="6" t="s">
        <v>33</v>
      </c>
      <c r="D14" s="10">
        <v>1</v>
      </c>
      <c r="E14" s="10">
        <v>2.2999999999999998</v>
      </c>
      <c r="F14" s="62">
        <v>6</v>
      </c>
      <c r="G14" s="10" t="s">
        <v>27</v>
      </c>
      <c r="H14" s="10">
        <v>1.9</v>
      </c>
      <c r="I14" s="10" t="s">
        <v>27</v>
      </c>
      <c r="J14" s="10" t="s">
        <v>27</v>
      </c>
      <c r="K14" s="10">
        <v>0</v>
      </c>
      <c r="L14" s="10"/>
      <c r="M14" s="10"/>
      <c r="N14" s="7" t="s">
        <v>30</v>
      </c>
      <c r="O14" s="19">
        <f>((H14-1)*(1-(IF(I14="no",0,'complete results'!$B$3)))+1)</f>
        <v>1.9</v>
      </c>
      <c r="P14" s="19">
        <f t="shared" ref="P14:P15" si="5">D15*IF(J14="yes",2,1)</f>
        <v>1</v>
      </c>
      <c r="Q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4" s="20">
        <f>IF(ISBLANK(N14),,IF(ISBLANK(H14),,(IF(N14="WON-EW",((((O14-1)*K14)*'complete results'!$B$2)+('complete results'!$B$2*(O14-1))),IF(N14="WON",((((O14-1)*K14)*'complete results'!$B$2)+('complete results'!$B$2*(O14-1))),IF(N14="PLACED",((((O14-1)*K14)*'complete results'!$B$2)-'complete results'!$B$2),IF(K14=0,-'complete results'!$B$2,IF(K14=0,-'complete results'!$B$2,-('complete results'!$B$2*2)))))))*D15))</f>
        <v>-20</v>
      </c>
      <c r="S14">
        <f>IF(Table13[[#This Row],[VIP Tip?]]="YES",Table13[[#This Row],[Profit @ price taken]],0)</f>
        <v>0</v>
      </c>
      <c r="T14">
        <f>IF(Table13[[#This Row],[VIP Tip?]]="NO",Table13[[#This Row],[Profit @ price taken]],0)</f>
        <v>-20</v>
      </c>
      <c r="AP14" t="b">
        <f t="shared" si="3"/>
        <v>0</v>
      </c>
    </row>
    <row r="15" spans="1:42" ht="15" x14ac:dyDescent="0.2">
      <c r="A15" s="9">
        <v>42505</v>
      </c>
      <c r="B15" s="6" t="s">
        <v>37</v>
      </c>
      <c r="C15" s="6" t="s">
        <v>33</v>
      </c>
      <c r="D15" s="10">
        <v>1</v>
      </c>
      <c r="E15" s="10">
        <v>1.91</v>
      </c>
      <c r="F15" s="62">
        <v>7</v>
      </c>
      <c r="G15" s="10" t="s">
        <v>26</v>
      </c>
      <c r="H15" s="10">
        <v>1.8</v>
      </c>
      <c r="I15" s="10" t="s">
        <v>27</v>
      </c>
      <c r="J15" s="10" t="s">
        <v>27</v>
      </c>
      <c r="K15" s="10">
        <v>0</v>
      </c>
      <c r="L15" s="10"/>
      <c r="M15" s="10"/>
      <c r="N15" s="7" t="s">
        <v>28</v>
      </c>
      <c r="O15" s="19">
        <f>((H15-1)*(1-(IF(I15="no",0,'complete results'!$B$3)))+1)</f>
        <v>1.8</v>
      </c>
      <c r="P15" s="19">
        <f t="shared" si="5"/>
        <v>1</v>
      </c>
      <c r="Q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18.2</v>
      </c>
      <c r="R15" s="20">
        <f>IF(ISBLANK(N15),,IF(ISBLANK(H15),,(IF(N15="WON-EW",((((O15-1)*K15)*'complete results'!$B$2)+('complete results'!$B$2*(O15-1))),IF(N15="WON",((((O15-1)*K15)*'complete results'!$B$2)+('complete results'!$B$2*(O15-1))),IF(N15="PLACED",((((O15-1)*K15)*'complete results'!$B$2)-'complete results'!$B$2),IF(K15=0,-'complete results'!$B$2,IF(K15=0,-'complete results'!$B$2,-('complete results'!$B$2*2)))))))*D15))</f>
        <v>16</v>
      </c>
      <c r="S15">
        <f>IF(Table13[[#This Row],[VIP Tip?]]="YES",Table13[[#This Row],[Profit @ price taken]],0)</f>
        <v>16</v>
      </c>
      <c r="T15">
        <f>IF(Table13[[#This Row],[VIP Tip?]]="NO",Table13[[#This Row],[Profit @ price taken]],0)</f>
        <v>0</v>
      </c>
      <c r="AC15">
        <f>1.92*0.95*20</f>
        <v>36.479999999999997</v>
      </c>
      <c r="AP15" t="str">
        <f t="shared" si="3"/>
        <v/>
      </c>
    </row>
    <row r="16" spans="1:42" ht="15" x14ac:dyDescent="0.2">
      <c r="A16" s="9">
        <v>42505</v>
      </c>
      <c r="B16" s="6" t="s">
        <v>38</v>
      </c>
      <c r="C16" s="6" t="s">
        <v>33</v>
      </c>
      <c r="D16" s="10">
        <v>1</v>
      </c>
      <c r="E16" s="10">
        <v>1.54</v>
      </c>
      <c r="F16" s="62">
        <v>7</v>
      </c>
      <c r="G16" s="10" t="s">
        <v>26</v>
      </c>
      <c r="H16" s="10">
        <v>1.36</v>
      </c>
      <c r="I16" s="10" t="s">
        <v>27</v>
      </c>
      <c r="J16" s="10" t="s">
        <v>27</v>
      </c>
      <c r="K16" s="10">
        <v>0</v>
      </c>
      <c r="L16" s="10"/>
      <c r="M16" s="10"/>
      <c r="N16" s="7" t="s">
        <v>28</v>
      </c>
      <c r="O16" s="19">
        <f>((H16-1)*(1-(IF(I16="no",0,'complete results'!$B$3)))+1)</f>
        <v>1.36</v>
      </c>
      <c r="P16" s="19">
        <f t="shared" si="4"/>
        <v>1</v>
      </c>
      <c r="Q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10.8</v>
      </c>
      <c r="R16" s="20">
        <f>IF(ISBLANK(N16),,IF(ISBLANK(H16),,(IF(N16="WON-EW",((((O16-1)*K16)*'complete results'!$B$2)+('complete results'!$B$2*(O16-1))),IF(N16="WON",((((O16-1)*K16)*'complete results'!$B$2)+('complete results'!$B$2*(O16-1))),IF(N16="PLACED",((((O16-1)*K16)*'complete results'!$B$2)-'complete results'!$B$2),IF(K16=0,-'complete results'!$B$2,IF(K16=0,-'complete results'!$B$2,-('complete results'!$B$2*2)))))))*D16))</f>
        <v>7.200000000000002</v>
      </c>
      <c r="S16">
        <f>IF(Table13[[#This Row],[VIP Tip?]]="YES",Table13[[#This Row],[Profit @ price taken]],0)</f>
        <v>7.200000000000002</v>
      </c>
      <c r="T16">
        <f>IF(Table13[[#This Row],[VIP Tip?]]="NO",Table13[[#This Row],[Profit @ price taken]],0)</f>
        <v>0</v>
      </c>
      <c r="AP16" t="str">
        <f t="shared" si="3"/>
        <v/>
      </c>
    </row>
    <row r="17" spans="1:42" ht="15" x14ac:dyDescent="0.2">
      <c r="A17" s="9">
        <v>42505</v>
      </c>
      <c r="B17" s="6" t="s">
        <v>39</v>
      </c>
      <c r="C17" s="6" t="s">
        <v>33</v>
      </c>
      <c r="D17" s="10">
        <v>1</v>
      </c>
      <c r="E17" s="10">
        <v>1.86</v>
      </c>
      <c r="F17" s="62">
        <v>7</v>
      </c>
      <c r="G17" s="10" t="s">
        <v>26</v>
      </c>
      <c r="H17" s="10">
        <v>1.62</v>
      </c>
      <c r="I17" s="10" t="s">
        <v>27</v>
      </c>
      <c r="J17" s="10" t="s">
        <v>27</v>
      </c>
      <c r="K17" s="10">
        <v>0</v>
      </c>
      <c r="L17" s="10"/>
      <c r="M17" s="10"/>
      <c r="N17" s="7" t="s">
        <v>28</v>
      </c>
      <c r="O17" s="19">
        <f>((H17-1)*(1-(IF(I17="no",0,'complete results'!$B$3)))+1)</f>
        <v>1.62</v>
      </c>
      <c r="P17" s="19">
        <f t="shared" si="4"/>
        <v>1</v>
      </c>
      <c r="Q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17.200000000000003</v>
      </c>
      <c r="R17" s="20">
        <f>IF(ISBLANK(N17),,IF(ISBLANK(H17),,(IF(N17="WON-EW",((((O17-1)*K17)*'complete results'!$B$2)+('complete results'!$B$2*(O17-1))),IF(N17="WON",((((O17-1)*K17)*'complete results'!$B$2)+('complete results'!$B$2*(O17-1))),IF(N17="PLACED",((((O17-1)*K17)*'complete results'!$B$2)-'complete results'!$B$2),IF(K17=0,-'complete results'!$B$2,IF(K17=0,-'complete results'!$B$2,-('complete results'!$B$2*2)))))))*D17))</f>
        <v>12.400000000000002</v>
      </c>
      <c r="S17">
        <f>IF(Table13[[#This Row],[VIP Tip?]]="YES",Table13[[#This Row],[Profit @ price taken]],0)</f>
        <v>12.400000000000002</v>
      </c>
      <c r="T17">
        <f>IF(Table13[[#This Row],[VIP Tip?]]="NO",Table13[[#This Row],[Profit @ price taken]],0)</f>
        <v>0</v>
      </c>
      <c r="AP17" t="str">
        <f t="shared" si="3"/>
        <v/>
      </c>
    </row>
    <row r="18" spans="1:42" ht="15" x14ac:dyDescent="0.2">
      <c r="A18" s="9">
        <v>42506</v>
      </c>
      <c r="B18" s="6" t="s">
        <v>40</v>
      </c>
      <c r="C18" s="6" t="s">
        <v>41</v>
      </c>
      <c r="D18" s="10">
        <v>1</v>
      </c>
      <c r="E18" s="10">
        <v>3.2</v>
      </c>
      <c r="F18" s="62">
        <v>8</v>
      </c>
      <c r="G18" s="10" t="s">
        <v>26</v>
      </c>
      <c r="H18" s="10">
        <v>3.2</v>
      </c>
      <c r="I18" s="10" t="s">
        <v>27</v>
      </c>
      <c r="J18" s="10" t="s">
        <v>27</v>
      </c>
      <c r="K18" s="10">
        <v>0</v>
      </c>
      <c r="L18" s="10"/>
      <c r="M18" s="10"/>
      <c r="N18" s="7" t="s">
        <v>28</v>
      </c>
      <c r="O18" s="19">
        <f>((H18-1)*(1-(IF(I18="no",0,'complete results'!$B$3)))+1)</f>
        <v>3.2</v>
      </c>
      <c r="P18" s="19">
        <f t="shared" si="4"/>
        <v>1</v>
      </c>
      <c r="Q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44</v>
      </c>
      <c r="R18" s="20">
        <f>IF(ISBLANK(N18),,IF(ISBLANK(H18),,(IF(N18="WON-EW",((((O18-1)*K18)*'complete results'!$B$2)+('complete results'!$B$2*(O18-1))),IF(N18="WON",((((O18-1)*K18)*'complete results'!$B$2)+('complete results'!$B$2*(O18-1))),IF(N18="PLACED",((((O18-1)*K18)*'complete results'!$B$2)-'complete results'!$B$2),IF(K18=0,-'complete results'!$B$2,IF(K18=0,-'complete results'!$B$2,-('complete results'!$B$2*2)))))))*D18))</f>
        <v>44</v>
      </c>
      <c r="S18">
        <f>IF(Table13[[#This Row],[VIP Tip?]]="YES",Table13[[#This Row],[Profit @ price taken]],0)</f>
        <v>44</v>
      </c>
      <c r="T18">
        <f>IF(Table13[[#This Row],[VIP Tip?]]="NO",Table13[[#This Row],[Profit @ price taken]],0)</f>
        <v>0</v>
      </c>
      <c r="AP18" t="str">
        <f t="shared" si="3"/>
        <v/>
      </c>
    </row>
    <row r="19" spans="1:42" ht="15" x14ac:dyDescent="0.2">
      <c r="A19" s="9">
        <v>42506</v>
      </c>
      <c r="B19" s="6" t="s">
        <v>42</v>
      </c>
      <c r="C19" s="6" t="s">
        <v>41</v>
      </c>
      <c r="D19" s="10">
        <v>1</v>
      </c>
      <c r="E19" s="10">
        <v>1.68</v>
      </c>
      <c r="F19" s="62">
        <v>8</v>
      </c>
      <c r="G19" s="10" t="s">
        <v>26</v>
      </c>
      <c r="H19" s="10">
        <v>1.8</v>
      </c>
      <c r="I19" s="10" t="s">
        <v>27</v>
      </c>
      <c r="J19" s="10" t="s">
        <v>27</v>
      </c>
      <c r="K19" s="10">
        <v>0</v>
      </c>
      <c r="L19" s="10"/>
      <c r="M19" s="10"/>
      <c r="N19" s="7" t="s">
        <v>28</v>
      </c>
      <c r="O19" s="19">
        <f>((H19-1)*(1-(IF(I19="no",0,'complete results'!$B$3)))+1)</f>
        <v>1.8</v>
      </c>
      <c r="P19" s="19">
        <f t="shared" si="4"/>
        <v>1</v>
      </c>
      <c r="Q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13.599999999999998</v>
      </c>
      <c r="R19" s="20">
        <f>IF(ISBLANK(N19),,IF(ISBLANK(H19),,(IF(N19="WON-EW",((((O19-1)*K19)*'complete results'!$B$2)+('complete results'!$B$2*(O19-1))),IF(N19="WON",((((O19-1)*K19)*'complete results'!$B$2)+('complete results'!$B$2*(O19-1))),IF(N19="PLACED",((((O19-1)*K19)*'complete results'!$B$2)-'complete results'!$B$2),IF(K19=0,-'complete results'!$B$2,IF(K19=0,-'complete results'!$B$2,-('complete results'!$B$2*2)))))))*D19))</f>
        <v>16</v>
      </c>
      <c r="S19">
        <f>IF(Table13[[#This Row],[VIP Tip?]]="YES",Table13[[#This Row],[Profit @ price taken]],0)</f>
        <v>16</v>
      </c>
      <c r="T19">
        <f>IF(Table13[[#This Row],[VIP Tip?]]="NO",Table13[[#This Row],[Profit @ price taken]],0)</f>
        <v>0</v>
      </c>
      <c r="AP19" t="str">
        <f t="shared" si="3"/>
        <v/>
      </c>
    </row>
    <row r="20" spans="1:42" ht="15" x14ac:dyDescent="0.2">
      <c r="A20" s="9">
        <v>42506</v>
      </c>
      <c r="B20" s="6" t="s">
        <v>43</v>
      </c>
      <c r="C20" s="6" t="s">
        <v>33</v>
      </c>
      <c r="D20" s="10">
        <v>1</v>
      </c>
      <c r="E20" s="10">
        <v>1.89</v>
      </c>
      <c r="F20" s="62">
        <v>7</v>
      </c>
      <c r="G20" s="10" t="s">
        <v>26</v>
      </c>
      <c r="H20" s="10">
        <v>1.91</v>
      </c>
      <c r="I20" s="10" t="s">
        <v>27</v>
      </c>
      <c r="J20" s="10" t="s">
        <v>27</v>
      </c>
      <c r="K20" s="10">
        <v>0</v>
      </c>
      <c r="L20" s="10"/>
      <c r="M20" s="10"/>
      <c r="N20" s="7" t="s">
        <v>28</v>
      </c>
      <c r="O20" s="19">
        <f>((H20-1)*(1-(IF(I20="no",0,'complete results'!$B$3)))+1)</f>
        <v>1.91</v>
      </c>
      <c r="P20" s="19">
        <f t="shared" si="4"/>
        <v>1</v>
      </c>
      <c r="Q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17.799999999999997</v>
      </c>
      <c r="R20" s="20">
        <f>IF(ISBLANK(N20),,IF(ISBLANK(H20),,(IF(N20="WON-EW",((((O20-1)*K20)*'complete results'!$B$2)+('complete results'!$B$2*(O20-1))),IF(N20="WON",((((O20-1)*K20)*'complete results'!$B$2)+('complete results'!$B$2*(O20-1))),IF(N20="PLACED",((((O20-1)*K20)*'complete results'!$B$2)-'complete results'!$B$2),IF(K20=0,-'complete results'!$B$2,IF(K20=0,-'complete results'!$B$2,-('complete results'!$B$2*2)))))))*D20))</f>
        <v>18.2</v>
      </c>
      <c r="S20">
        <f>IF(Table13[[#This Row],[VIP Tip?]]="YES",Table13[[#This Row],[Profit @ price taken]],0)</f>
        <v>18.2</v>
      </c>
      <c r="T20">
        <f>IF(Table13[[#This Row],[VIP Tip?]]="NO",Table13[[#This Row],[Profit @ price taken]],0)</f>
        <v>0</v>
      </c>
      <c r="AP20" t="str">
        <f t="shared" si="3"/>
        <v/>
      </c>
    </row>
    <row r="21" spans="1:42" ht="15" x14ac:dyDescent="0.2">
      <c r="A21" s="9">
        <v>42506</v>
      </c>
      <c r="B21" s="6" t="s">
        <v>44</v>
      </c>
      <c r="C21" s="6" t="s">
        <v>33</v>
      </c>
      <c r="D21" s="10">
        <v>1</v>
      </c>
      <c r="E21" s="10">
        <v>1.66</v>
      </c>
      <c r="F21" s="62">
        <v>7</v>
      </c>
      <c r="G21" s="10" t="s">
        <v>26</v>
      </c>
      <c r="H21" s="10">
        <v>1.63</v>
      </c>
      <c r="I21" s="10" t="s">
        <v>27</v>
      </c>
      <c r="J21" s="10" t="s">
        <v>27</v>
      </c>
      <c r="K21" s="10">
        <v>0</v>
      </c>
      <c r="L21" s="10"/>
      <c r="M21" s="10"/>
      <c r="N21" s="7" t="s">
        <v>28</v>
      </c>
      <c r="O21" s="19">
        <f>((H21-1)*(1-(IF(I21="no",0,'complete results'!$B$3)))+1)</f>
        <v>1.63</v>
      </c>
      <c r="P21" s="19">
        <f t="shared" si="4"/>
        <v>1</v>
      </c>
      <c r="Q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13.2</v>
      </c>
      <c r="R21" s="20">
        <f>IF(ISBLANK(N21),,IF(ISBLANK(H21),,(IF(N21="WON-EW",((((O21-1)*K21)*'complete results'!$B$2)+('complete results'!$B$2*(O21-1))),IF(N21="WON",((((O21-1)*K21)*'complete results'!$B$2)+('complete results'!$B$2*(O21-1))),IF(N21="PLACED",((((O21-1)*K21)*'complete results'!$B$2)-'complete results'!$B$2),IF(K21=0,-'complete results'!$B$2,IF(K21=0,-'complete results'!$B$2,-('complete results'!$B$2*2)))))))*D21))</f>
        <v>12.599999999999998</v>
      </c>
      <c r="S21">
        <f>IF(Table13[[#This Row],[VIP Tip?]]="YES",Table13[[#This Row],[Profit @ price taken]],0)</f>
        <v>12.599999999999998</v>
      </c>
      <c r="T21">
        <f>IF(Table13[[#This Row],[VIP Tip?]]="NO",Table13[[#This Row],[Profit @ price taken]],0)</f>
        <v>0</v>
      </c>
      <c r="AP21" t="str">
        <f t="shared" si="3"/>
        <v/>
      </c>
    </row>
    <row r="22" spans="1:42" ht="15" x14ac:dyDescent="0.2">
      <c r="A22" s="9">
        <v>42507</v>
      </c>
      <c r="B22" s="6" t="s">
        <v>45</v>
      </c>
      <c r="C22" s="6" t="s">
        <v>33</v>
      </c>
      <c r="D22" s="10">
        <v>1</v>
      </c>
      <c r="E22" s="10">
        <v>1.53</v>
      </c>
      <c r="F22" s="62">
        <v>7</v>
      </c>
      <c r="G22" s="10" t="s">
        <v>26</v>
      </c>
      <c r="H22" s="10">
        <v>1.83</v>
      </c>
      <c r="I22" s="10" t="s">
        <v>27</v>
      </c>
      <c r="J22" s="10" t="s">
        <v>27</v>
      </c>
      <c r="K22" s="10">
        <v>0</v>
      </c>
      <c r="L22" s="10"/>
      <c r="M22" s="10"/>
      <c r="N22" s="7" t="s">
        <v>28</v>
      </c>
      <c r="O22" s="19">
        <f>((H22-1)*(1-(IF(I22="no",0,'complete results'!$B$3)))+1)</f>
        <v>1.83</v>
      </c>
      <c r="P22" s="19">
        <f t="shared" si="4"/>
        <v>1</v>
      </c>
      <c r="Q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10.600000000000001</v>
      </c>
      <c r="R22" s="20">
        <f>IF(ISBLANK(N22),,IF(ISBLANK(H22),,(IF(N22="WON-EW",((((O22-1)*K22)*'complete results'!$B$2)+('complete results'!$B$2*(O22-1))),IF(N22="WON",((((O22-1)*K22)*'complete results'!$B$2)+('complete results'!$B$2*(O22-1))),IF(N22="PLACED",((((O22-1)*K22)*'complete results'!$B$2)-'complete results'!$B$2),IF(K22=0,-'complete results'!$B$2,IF(K22=0,-'complete results'!$B$2,-('complete results'!$B$2*2)))))))*D22))</f>
        <v>16.600000000000001</v>
      </c>
      <c r="S22">
        <f>IF(Table13[[#This Row],[VIP Tip?]]="YES",Table13[[#This Row],[Profit @ price taken]],0)</f>
        <v>16.600000000000001</v>
      </c>
      <c r="T22">
        <f>IF(Table13[[#This Row],[VIP Tip?]]="NO",Table13[[#This Row],[Profit @ price taken]],0)</f>
        <v>0</v>
      </c>
      <c r="AD22">
        <f>AC22*1.93*0.95</f>
        <v>0</v>
      </c>
      <c r="AE22">
        <f>AC22*0.34*0.95</f>
        <v>0</v>
      </c>
      <c r="AF22">
        <f>AE22+AD22</f>
        <v>0</v>
      </c>
      <c r="AG22">
        <f>AF22*2</f>
        <v>0</v>
      </c>
      <c r="AP22" t="str">
        <f t="shared" si="3"/>
        <v/>
      </c>
    </row>
    <row r="23" spans="1:42" ht="15" x14ac:dyDescent="0.2">
      <c r="A23" s="9">
        <v>42511</v>
      </c>
      <c r="B23" s="6" t="s">
        <v>46</v>
      </c>
      <c r="C23" s="6" t="s">
        <v>41</v>
      </c>
      <c r="D23" s="10">
        <v>1</v>
      </c>
      <c r="E23" s="10">
        <v>1.94</v>
      </c>
      <c r="F23" s="62">
        <v>8</v>
      </c>
      <c r="G23" s="10" t="s">
        <v>27</v>
      </c>
      <c r="H23" s="10">
        <v>1.97</v>
      </c>
      <c r="I23" s="10" t="s">
        <v>27</v>
      </c>
      <c r="J23" s="10" t="s">
        <v>27</v>
      </c>
      <c r="K23" s="10">
        <v>0</v>
      </c>
      <c r="L23" s="10"/>
      <c r="M23" s="10"/>
      <c r="N23" s="7" t="s">
        <v>30</v>
      </c>
      <c r="O23" s="19">
        <f>((H23-1)*(1-(IF(I23="no",0,'complete results'!$B$3)))+1)</f>
        <v>1.97</v>
      </c>
      <c r="P23" s="19">
        <f t="shared" si="4"/>
        <v>1</v>
      </c>
      <c r="Q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3" s="20">
        <f>IF(ISBLANK(N23),,IF(ISBLANK(H23),,(IF(N23="WON-EW",((((O23-1)*K23)*'complete results'!$B$2)+('complete results'!$B$2*(O23-1))),IF(N23="WON",((((O23-1)*K23)*'complete results'!$B$2)+('complete results'!$B$2*(O23-1))),IF(N23="PLACED",((((O23-1)*K23)*'complete results'!$B$2)-'complete results'!$B$2),IF(K23=0,-'complete results'!$B$2,IF(K23=0,-'complete results'!$B$2,-('complete results'!$B$2*2)))))))*D23))</f>
        <v>-20</v>
      </c>
      <c r="S23">
        <f>IF(Table13[[#This Row],[VIP Tip?]]="YES",Table13[[#This Row],[Profit @ price taken]],0)</f>
        <v>0</v>
      </c>
      <c r="T23">
        <f>IF(Table13[[#This Row],[VIP Tip?]]="NO",Table13[[#This Row],[Profit @ price taken]],0)</f>
        <v>-20</v>
      </c>
      <c r="AP23" t="b">
        <f t="shared" si="3"/>
        <v>0</v>
      </c>
    </row>
    <row r="24" spans="1:42" ht="15" x14ac:dyDescent="0.2">
      <c r="A24" s="9">
        <v>42511</v>
      </c>
      <c r="B24" s="6" t="s">
        <v>47</v>
      </c>
      <c r="C24" s="6" t="s">
        <v>33</v>
      </c>
      <c r="D24" s="10">
        <v>1</v>
      </c>
      <c r="E24" s="10">
        <v>1.82</v>
      </c>
      <c r="F24" s="62">
        <v>7</v>
      </c>
      <c r="G24" s="10" t="s">
        <v>26</v>
      </c>
      <c r="H24" s="10">
        <v>1.84</v>
      </c>
      <c r="I24" s="10" t="s">
        <v>27</v>
      </c>
      <c r="J24" s="10" t="s">
        <v>27</v>
      </c>
      <c r="K24" s="10">
        <v>0</v>
      </c>
      <c r="L24" s="10"/>
      <c r="M24" s="10"/>
      <c r="N24" s="7" t="s">
        <v>30</v>
      </c>
      <c r="O24" s="19">
        <f>((H24-1)*(1-(IF(I24="no",0,'complete results'!$B$3)))+1)</f>
        <v>1.84</v>
      </c>
      <c r="P24" s="19">
        <f>D24*IF(J24="yes",2,1)</f>
        <v>1</v>
      </c>
      <c r="Q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4" s="20">
        <f>IF(ISBLANK(N24),,IF(ISBLANK(H24),,(IF(N24="WON-EW",((((O24-1)*K24)*'complete results'!$B$2)+('complete results'!$B$2*(O24-1))),IF(N24="WON",((((O24-1)*K24)*'complete results'!$B$2)+('complete results'!$B$2*(O24-1))),IF(N24="PLACED",((((O24-1)*K24)*'complete results'!$B$2)-'complete results'!$B$2),IF(K24=0,-'complete results'!$B$2,IF(K24=0,-'complete results'!$B$2,-('complete results'!$B$2*2)))))))*D24))</f>
        <v>-20</v>
      </c>
      <c r="S24">
        <f>IF(Table13[[#This Row],[VIP Tip?]]="YES",Table13[[#This Row],[Profit @ price taken]],0)</f>
        <v>-20</v>
      </c>
      <c r="T24">
        <f>IF(Table13[[#This Row],[VIP Tip?]]="NO",Table13[[#This Row],[Profit @ price taken]],0)</f>
        <v>0</v>
      </c>
      <c r="AP24" t="str">
        <f t="shared" si="3"/>
        <v/>
      </c>
    </row>
    <row r="25" spans="1:42" ht="15" x14ac:dyDescent="0.2">
      <c r="A25" s="9">
        <v>42511</v>
      </c>
      <c r="B25" s="6" t="s">
        <v>48</v>
      </c>
      <c r="C25" s="6" t="s">
        <v>33</v>
      </c>
      <c r="D25" s="10">
        <v>1</v>
      </c>
      <c r="E25" s="10">
        <v>4.12</v>
      </c>
      <c r="F25" s="62">
        <v>7</v>
      </c>
      <c r="G25" s="10" t="s">
        <v>26</v>
      </c>
      <c r="H25" s="10">
        <v>4.75</v>
      </c>
      <c r="I25" s="10" t="s">
        <v>27</v>
      </c>
      <c r="J25" s="10" t="s">
        <v>27</v>
      </c>
      <c r="K25" s="10">
        <v>0</v>
      </c>
      <c r="L25" s="10"/>
      <c r="M25" s="10"/>
      <c r="N25" s="7" t="s">
        <v>30</v>
      </c>
      <c r="O25" s="19">
        <f>((H25-1)*(1-(IF(I25="no",0,'complete results'!$B$3)))+1)</f>
        <v>4.75</v>
      </c>
      <c r="P25" s="19">
        <f>D25*IF(J25="yes",2,1)</f>
        <v>1</v>
      </c>
      <c r="Q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5" s="20">
        <f>IF(ISBLANK(N25),,IF(ISBLANK(H25),,(IF(N25="WON-EW",((((O25-1)*K25)*'complete results'!$B$2)+('complete results'!$B$2*(O25-1))),IF(N25="WON",((((O25-1)*K25)*'complete results'!$B$2)+('complete results'!$B$2*(O25-1))),IF(N25="PLACED",((((O25-1)*K25)*'complete results'!$B$2)-'complete results'!$B$2),IF(K25=0,-'complete results'!$B$2,IF(K25=0,-'complete results'!$B$2,-('complete results'!$B$2*2)))))))*D25))</f>
        <v>-20</v>
      </c>
      <c r="S25">
        <f>IF(Table13[[#This Row],[VIP Tip?]]="YES",Table13[[#This Row],[Profit @ price taken]],0)</f>
        <v>-20</v>
      </c>
      <c r="T25">
        <f>IF(Table13[[#This Row],[VIP Tip?]]="NO",Table13[[#This Row],[Profit @ price taken]],0)</f>
        <v>0</v>
      </c>
      <c r="AP25" t="str">
        <f t="shared" si="3"/>
        <v/>
      </c>
    </row>
    <row r="26" spans="1:42" ht="15" x14ac:dyDescent="0.2">
      <c r="A26" s="9">
        <v>42511</v>
      </c>
      <c r="B26" s="6" t="s">
        <v>49</v>
      </c>
      <c r="C26" s="6" t="s">
        <v>33</v>
      </c>
      <c r="D26" s="10">
        <v>1</v>
      </c>
      <c r="E26" s="10">
        <v>2</v>
      </c>
      <c r="F26" s="62">
        <v>8</v>
      </c>
      <c r="G26" s="10" t="s">
        <v>27</v>
      </c>
      <c r="H26" s="10">
        <v>2.0499999999999998</v>
      </c>
      <c r="I26" s="10" t="s">
        <v>27</v>
      </c>
      <c r="J26" s="10" t="s">
        <v>27</v>
      </c>
      <c r="K26" s="10">
        <v>0</v>
      </c>
      <c r="L26" s="10"/>
      <c r="M26" s="10"/>
      <c r="N26" s="7" t="s">
        <v>28</v>
      </c>
      <c r="O26" s="19">
        <f>((H26-1)*(1-(IF(I26="no",0,'complete results'!$B$3)))+1)</f>
        <v>2.0499999999999998</v>
      </c>
      <c r="P26" s="19">
        <f>D26*IF(J26="yes",2,1)</f>
        <v>1</v>
      </c>
      <c r="Q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</v>
      </c>
      <c r="R26" s="20">
        <f>IF(ISBLANK(N26),,IF(ISBLANK(H26),,(IF(N26="WON-EW",((((O26-1)*K26)*'complete results'!$B$2)+('complete results'!$B$2*(O26-1))),IF(N26="WON",((((O26-1)*K26)*'complete results'!$B$2)+('complete results'!$B$2*(O26-1))),IF(N26="PLACED",((((O26-1)*K26)*'complete results'!$B$2)-'complete results'!$B$2),IF(K26=0,-'complete results'!$B$2,IF(K26=0,-'complete results'!$B$2,-('complete results'!$B$2*2)))))))*D26))</f>
        <v>20.999999999999996</v>
      </c>
      <c r="S26">
        <f>IF(Table13[[#This Row],[VIP Tip?]]="YES",Table13[[#This Row],[Profit @ price taken]],0)</f>
        <v>0</v>
      </c>
      <c r="T26">
        <f>IF(Table13[[#This Row],[VIP Tip?]]="NO",Table13[[#This Row],[Profit @ price taken]],0)</f>
        <v>20.999999999999996</v>
      </c>
      <c r="AP26" t="b">
        <f t="shared" si="3"/>
        <v>0</v>
      </c>
    </row>
    <row r="27" spans="1:42" ht="15" x14ac:dyDescent="0.2">
      <c r="A27" s="9">
        <v>42511</v>
      </c>
      <c r="B27" s="6" t="s">
        <v>50</v>
      </c>
      <c r="C27" s="6" t="s">
        <v>33</v>
      </c>
      <c r="D27" s="10">
        <v>1</v>
      </c>
      <c r="E27" s="10">
        <v>1.97</v>
      </c>
      <c r="F27" s="62">
        <v>8</v>
      </c>
      <c r="G27" s="10" t="s">
        <v>27</v>
      </c>
      <c r="H27" s="10">
        <v>2.04</v>
      </c>
      <c r="I27" s="10" t="s">
        <v>27</v>
      </c>
      <c r="J27" s="10" t="s">
        <v>27</v>
      </c>
      <c r="K27" s="10">
        <v>0</v>
      </c>
      <c r="L27" s="10"/>
      <c r="M27" s="10"/>
      <c r="N27" s="7" t="s">
        <v>30</v>
      </c>
      <c r="O27" s="19">
        <f>((H27-1)*(1-(IF(I27="no",0,'complete results'!$B$3)))+1)</f>
        <v>2.04</v>
      </c>
      <c r="P27" s="19">
        <f>D27*IF(J27="yes",2,1)</f>
        <v>1</v>
      </c>
      <c r="Q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7" s="20">
        <f>IF(ISBLANK(N27),,IF(ISBLANK(H27),,(IF(N27="WON-EW",((((O27-1)*K27)*'complete results'!$B$2)+('complete results'!$B$2*(O27-1))),IF(N27="WON",((((O27-1)*K27)*'complete results'!$B$2)+('complete results'!$B$2*(O27-1))),IF(N27="PLACED",((((O27-1)*K27)*'complete results'!$B$2)-'complete results'!$B$2),IF(K27=0,-'complete results'!$B$2,IF(K27=0,-'complete results'!$B$2,-('complete results'!$B$2*2)))))))*D27))</f>
        <v>-20</v>
      </c>
      <c r="S27">
        <f>IF(Table13[[#This Row],[VIP Tip?]]="YES",Table13[[#This Row],[Profit @ price taken]],0)</f>
        <v>0</v>
      </c>
      <c r="T27">
        <f>IF(Table13[[#This Row],[VIP Tip?]]="NO",Table13[[#This Row],[Profit @ price taken]],0)</f>
        <v>-20</v>
      </c>
      <c r="AP27" t="b">
        <f t="shared" si="3"/>
        <v>0</v>
      </c>
    </row>
    <row r="28" spans="1:42" ht="15" x14ac:dyDescent="0.2">
      <c r="A28" s="9">
        <v>42512</v>
      </c>
      <c r="B28" s="6" t="s">
        <v>51</v>
      </c>
      <c r="C28" s="6" t="s">
        <v>33</v>
      </c>
      <c r="D28" s="10">
        <v>1</v>
      </c>
      <c r="E28" s="10">
        <v>1.6</v>
      </c>
      <c r="F28" s="62">
        <v>6</v>
      </c>
      <c r="G28" s="10" t="s">
        <v>26</v>
      </c>
      <c r="H28" s="10">
        <v>1.59</v>
      </c>
      <c r="I28" s="10" t="s">
        <v>27</v>
      </c>
      <c r="J28" s="10" t="s">
        <v>27</v>
      </c>
      <c r="K28" s="10">
        <v>0</v>
      </c>
      <c r="L28" s="10"/>
      <c r="M28" s="10"/>
      <c r="N28" s="7" t="s">
        <v>28</v>
      </c>
      <c r="O28" s="19">
        <f>((H28-1)*(1-(IF(I28="no",0,'complete results'!$B$3)))+1)</f>
        <v>1.59</v>
      </c>
      <c r="P28" s="19">
        <f t="shared" si="4"/>
        <v>1</v>
      </c>
      <c r="Q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12.000000000000002</v>
      </c>
      <c r="R28" s="20">
        <f>IF(ISBLANK(N28),,IF(ISBLANK(H28),,(IF(N28="WON-EW",((((O28-1)*K28)*'complete results'!$B$2)+('complete results'!$B$2*(O28-1))),IF(N28="WON",((((O28-1)*K28)*'complete results'!$B$2)+('complete results'!$B$2*(O28-1))),IF(N28="PLACED",((((O28-1)*K28)*'complete results'!$B$2)-'complete results'!$B$2),IF(K28=0,-'complete results'!$B$2,IF(K28=0,-'complete results'!$B$2,-('complete results'!$B$2*2)))))))*D28))</f>
        <v>11.8</v>
      </c>
      <c r="S28">
        <f>IF(Table13[[#This Row],[VIP Tip?]]="YES",Table13[[#This Row],[Profit @ price taken]],0)</f>
        <v>11.8</v>
      </c>
      <c r="T28">
        <f>IF(Table13[[#This Row],[VIP Tip?]]="NO",Table13[[#This Row],[Profit @ price taken]],0)</f>
        <v>0</v>
      </c>
      <c r="AP28" t="str">
        <f t="shared" si="3"/>
        <v/>
      </c>
    </row>
    <row r="29" spans="1:42" ht="15" x14ac:dyDescent="0.2">
      <c r="A29" s="9">
        <v>42512</v>
      </c>
      <c r="B29" s="6" t="s">
        <v>52</v>
      </c>
      <c r="C29" s="6" t="s">
        <v>33</v>
      </c>
      <c r="D29" s="10">
        <v>1</v>
      </c>
      <c r="E29" s="10">
        <v>1.82</v>
      </c>
      <c r="F29" s="62">
        <v>6</v>
      </c>
      <c r="G29" s="10" t="s">
        <v>26</v>
      </c>
      <c r="H29" s="10">
        <v>1.89</v>
      </c>
      <c r="I29" s="10" t="s">
        <v>27</v>
      </c>
      <c r="J29" s="10" t="s">
        <v>27</v>
      </c>
      <c r="K29" s="10">
        <v>0</v>
      </c>
      <c r="L29" s="10"/>
      <c r="M29" s="10"/>
      <c r="N29" s="7" t="s">
        <v>28</v>
      </c>
      <c r="O29" s="19">
        <f>((H29-1)*(1-(IF(I29="no",0,'complete results'!$B$3)))+1)</f>
        <v>1.89</v>
      </c>
      <c r="P29" s="19">
        <f t="shared" si="4"/>
        <v>1</v>
      </c>
      <c r="Q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16.400000000000002</v>
      </c>
      <c r="R29" s="20">
        <f>IF(ISBLANK(N29),,IF(ISBLANK(H29),,(IF(N29="WON-EW",((((O29-1)*K29)*'complete results'!$B$2)+('complete results'!$B$2*(O29-1))),IF(N29="WON",((((O29-1)*K29)*'complete results'!$B$2)+('complete results'!$B$2*(O29-1))),IF(N29="PLACED",((((O29-1)*K29)*'complete results'!$B$2)-'complete results'!$B$2),IF(K29=0,-'complete results'!$B$2,IF(K29=0,-'complete results'!$B$2,-('complete results'!$B$2*2)))))))*D29))</f>
        <v>17.799999999999997</v>
      </c>
      <c r="S29">
        <f>IF(Table13[[#This Row],[VIP Tip?]]="YES",Table13[[#This Row],[Profit @ price taken]],0)</f>
        <v>17.799999999999997</v>
      </c>
      <c r="T29">
        <f>IF(Table13[[#This Row],[VIP Tip?]]="NO",Table13[[#This Row],[Profit @ price taken]],0)</f>
        <v>0</v>
      </c>
      <c r="U29" t="s">
        <v>75</v>
      </c>
      <c r="AP29" t="str">
        <f t="shared" si="3"/>
        <v/>
      </c>
    </row>
    <row r="30" spans="1:42" ht="15" x14ac:dyDescent="0.2">
      <c r="A30" s="9">
        <v>42512</v>
      </c>
      <c r="B30" s="6" t="s">
        <v>53</v>
      </c>
      <c r="C30" s="6" t="s">
        <v>41</v>
      </c>
      <c r="D30" s="10">
        <v>1</v>
      </c>
      <c r="E30" s="10">
        <v>1.88</v>
      </c>
      <c r="F30" s="62">
        <v>8</v>
      </c>
      <c r="G30" s="10" t="s">
        <v>27</v>
      </c>
      <c r="H30" s="10">
        <v>1.95</v>
      </c>
      <c r="I30" s="10" t="s">
        <v>27</v>
      </c>
      <c r="J30" s="10" t="s">
        <v>27</v>
      </c>
      <c r="K30" s="10">
        <v>0</v>
      </c>
      <c r="L30" s="10"/>
      <c r="M30" s="10"/>
      <c r="N30" s="7" t="s">
        <v>30</v>
      </c>
      <c r="O30" s="19">
        <f>((H30-1)*(1-(IF(I30="no",0,'complete results'!$B$3)))+1)</f>
        <v>1.95</v>
      </c>
      <c r="P30" s="19">
        <f t="shared" si="4"/>
        <v>1</v>
      </c>
      <c r="Q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0" s="20">
        <f>IF(ISBLANK(N30),,IF(ISBLANK(H30),,(IF(N30="WON-EW",((((O30-1)*K30)*'complete results'!$B$2)+('complete results'!$B$2*(O30-1))),IF(N30="WON",((((O30-1)*K30)*'complete results'!$B$2)+('complete results'!$B$2*(O30-1))),IF(N30="PLACED",((((O30-1)*K30)*'complete results'!$B$2)-'complete results'!$B$2),IF(K30=0,-'complete results'!$B$2,IF(K30=0,-'complete results'!$B$2,-('complete results'!$B$2*2)))))))*D30))</f>
        <v>-20</v>
      </c>
      <c r="S30">
        <f>IF(Table13[[#This Row],[VIP Tip?]]="YES",Table13[[#This Row],[Profit @ price taken]],0)</f>
        <v>0</v>
      </c>
      <c r="T30">
        <f>IF(Table13[[#This Row],[VIP Tip?]]="NO",Table13[[#This Row],[Profit @ price taken]],0)</f>
        <v>-20</v>
      </c>
      <c r="AP30" t="b">
        <f t="shared" si="3"/>
        <v>0</v>
      </c>
    </row>
    <row r="31" spans="1:42" ht="15" x14ac:dyDescent="0.2">
      <c r="A31" s="9">
        <v>42512</v>
      </c>
      <c r="B31" s="6" t="s">
        <v>54</v>
      </c>
      <c r="C31" s="6" t="s">
        <v>33</v>
      </c>
      <c r="D31" s="10">
        <v>1</v>
      </c>
      <c r="E31" s="10">
        <v>1.93</v>
      </c>
      <c r="F31" s="62">
        <v>6</v>
      </c>
      <c r="G31" s="10" t="s">
        <v>26</v>
      </c>
      <c r="H31" s="10">
        <v>1.84</v>
      </c>
      <c r="I31" s="10" t="s">
        <v>27</v>
      </c>
      <c r="J31" s="10" t="s">
        <v>27</v>
      </c>
      <c r="K31" s="10">
        <v>0</v>
      </c>
      <c r="L31" s="10"/>
      <c r="M31" s="10"/>
      <c r="N31" s="7" t="s">
        <v>30</v>
      </c>
      <c r="O31" s="19">
        <f>((H31-1)*(1-(IF(I31="no",0,'complete results'!$B$3)))+1)</f>
        <v>1.84</v>
      </c>
      <c r="P31" s="19">
        <f t="shared" si="4"/>
        <v>1</v>
      </c>
      <c r="Q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1" s="20">
        <f>IF(ISBLANK(N31),,IF(ISBLANK(H31),,(IF(N31="WON-EW",((((O31-1)*K31)*'complete results'!$B$2)+('complete results'!$B$2*(O31-1))),IF(N31="WON",((((O31-1)*K31)*'complete results'!$B$2)+('complete results'!$B$2*(O31-1))),IF(N31="PLACED",((((O31-1)*K31)*'complete results'!$B$2)-'complete results'!$B$2),IF(K31=0,-'complete results'!$B$2,IF(K31=0,-'complete results'!$B$2,-('complete results'!$B$2*2)))))))*D31))</f>
        <v>-20</v>
      </c>
      <c r="S31">
        <f>IF(Table13[[#This Row],[VIP Tip?]]="YES",Table13[[#This Row],[Profit @ price taken]],0)</f>
        <v>-20</v>
      </c>
      <c r="T31">
        <f>IF(Table13[[#This Row],[VIP Tip?]]="NO",Table13[[#This Row],[Profit @ price taken]],0)</f>
        <v>0</v>
      </c>
      <c r="AP31" t="str">
        <f t="shared" si="3"/>
        <v/>
      </c>
    </row>
    <row r="32" spans="1:42" ht="15" x14ac:dyDescent="0.2">
      <c r="A32" s="9">
        <v>42514</v>
      </c>
      <c r="B32" s="6" t="s">
        <v>55</v>
      </c>
      <c r="C32" s="6" t="s">
        <v>33</v>
      </c>
      <c r="D32" s="10">
        <v>1</v>
      </c>
      <c r="E32" s="10">
        <v>1.96</v>
      </c>
      <c r="F32" s="62">
        <v>8</v>
      </c>
      <c r="G32" s="10" t="s">
        <v>26</v>
      </c>
      <c r="H32" s="10">
        <v>2.2999999999999998</v>
      </c>
      <c r="I32" s="10" t="s">
        <v>27</v>
      </c>
      <c r="J32" s="10" t="s">
        <v>27</v>
      </c>
      <c r="K32" s="10">
        <v>0</v>
      </c>
      <c r="L32" s="10"/>
      <c r="M32" s="10"/>
      <c r="N32" s="7" t="s">
        <v>30</v>
      </c>
      <c r="O32" s="19">
        <f>((H32-1)*(1-(IF(I32="no",0,'complete results'!$B$3)))+1)</f>
        <v>2.2999999999999998</v>
      </c>
      <c r="P32" s="19">
        <f>D32*IF(J32="yes",2,1)</f>
        <v>1</v>
      </c>
      <c r="Q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2" s="20">
        <f>IF(ISBLANK(N32),,IF(ISBLANK(H32),,(IF(N32="WON-EW",((((O32-1)*K32)*'complete results'!$B$2)+('complete results'!$B$2*(O32-1))),IF(N32="WON",((((O32-1)*K32)*'complete results'!$B$2)+('complete results'!$B$2*(O32-1))),IF(N32="PLACED",((((O32-1)*K32)*'complete results'!$B$2)-'complete results'!$B$2),IF(K32=0,-'complete results'!$B$2,IF(K32=0,-'complete results'!$B$2,-('complete results'!$B$2*2)))))))*D32))</f>
        <v>-20</v>
      </c>
      <c r="S32">
        <f>IF(Table13[[#This Row],[VIP Tip?]]="YES",Table13[[#This Row],[Profit @ price taken]],0)</f>
        <v>-20</v>
      </c>
      <c r="T32">
        <f>IF(Table13[[#This Row],[VIP Tip?]]="NO",Table13[[#This Row],[Profit @ price taken]],0)</f>
        <v>0</v>
      </c>
      <c r="AP32" t="str">
        <f t="shared" si="3"/>
        <v/>
      </c>
    </row>
    <row r="33" spans="1:42" ht="15" x14ac:dyDescent="0.2">
      <c r="A33" s="9">
        <v>42516</v>
      </c>
      <c r="B33" s="6" t="s">
        <v>56</v>
      </c>
      <c r="C33" s="6" t="s">
        <v>33</v>
      </c>
      <c r="D33" s="10">
        <v>1</v>
      </c>
      <c r="E33" s="10">
        <v>1.56</v>
      </c>
      <c r="F33" s="62">
        <v>7</v>
      </c>
      <c r="G33" s="10" t="s">
        <v>27</v>
      </c>
      <c r="H33" s="10">
        <v>1.58</v>
      </c>
      <c r="I33" s="10" t="s">
        <v>27</v>
      </c>
      <c r="J33" s="10" t="s">
        <v>27</v>
      </c>
      <c r="K33" s="10">
        <v>0</v>
      </c>
      <c r="L33" s="10"/>
      <c r="M33" s="10"/>
      <c r="N33" s="7" t="s">
        <v>28</v>
      </c>
      <c r="O33" s="19">
        <f>((H33-1)*(1-(IF(I33="no",0,'complete results'!$B$3)))+1)</f>
        <v>1.58</v>
      </c>
      <c r="P33" s="19">
        <f t="shared" si="4"/>
        <v>1</v>
      </c>
      <c r="Q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11.200000000000001</v>
      </c>
      <c r="R33" s="20">
        <f>IF(ISBLANK(N33),,IF(ISBLANK(H33),,(IF(N33="WON-EW",((((O33-1)*K33)*'complete results'!$B$2)+('complete results'!$B$2*(O33-1))),IF(N33="WON",((((O33-1)*K33)*'complete results'!$B$2)+('complete results'!$B$2*(O33-1))),IF(N33="PLACED",((((O33-1)*K33)*'complete results'!$B$2)-'complete results'!$B$2),IF(K33=0,-'complete results'!$B$2,IF(K33=0,-'complete results'!$B$2,-('complete results'!$B$2*2)))))))*D33))</f>
        <v>11.600000000000001</v>
      </c>
      <c r="S33">
        <f>IF(Table13[[#This Row],[VIP Tip?]]="YES",Table13[[#This Row],[Profit @ price taken]],0)</f>
        <v>0</v>
      </c>
      <c r="T33">
        <f>IF(Table13[[#This Row],[VIP Tip?]]="NO",Table13[[#This Row],[Profit @ price taken]],0)</f>
        <v>11.600000000000001</v>
      </c>
      <c r="AP33" t="b">
        <f t="shared" si="3"/>
        <v>0</v>
      </c>
    </row>
    <row r="34" spans="1:42" ht="15" x14ac:dyDescent="0.2">
      <c r="A34" s="9">
        <v>42518</v>
      </c>
      <c r="B34" s="6" t="s">
        <v>76</v>
      </c>
      <c r="C34" s="6" t="s">
        <v>33</v>
      </c>
      <c r="D34" s="10">
        <v>1</v>
      </c>
      <c r="E34" s="10">
        <v>1.88</v>
      </c>
      <c r="F34" s="62">
        <v>7</v>
      </c>
      <c r="G34" s="10" t="s">
        <v>26</v>
      </c>
      <c r="H34" s="10">
        <v>1.88</v>
      </c>
      <c r="I34" s="10" t="s">
        <v>27</v>
      </c>
      <c r="J34" s="10" t="s">
        <v>27</v>
      </c>
      <c r="K34" s="10">
        <v>0</v>
      </c>
      <c r="L34" s="10"/>
      <c r="M34" s="10"/>
      <c r="N34" s="7" t="s">
        <v>30</v>
      </c>
      <c r="O34" s="19">
        <f>((H34-1)*(1-(IF(I34="no",0,'complete results'!$B$3)))+1)</f>
        <v>1.88</v>
      </c>
      <c r="P34" s="19">
        <f>D34*IF(J34="yes",2,1)</f>
        <v>1</v>
      </c>
      <c r="Q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4" s="20">
        <f>IF(ISBLANK(N34),,IF(ISBLANK(H34),,(IF(N34="WON-EW",((((O34-1)*K34)*'complete results'!$B$2)+('complete results'!$B$2*(O34-1))),IF(N34="WON",((((O34-1)*K34)*'complete results'!$B$2)+('complete results'!$B$2*(O34-1))),IF(N34="PLACED",((((O34-1)*K34)*'complete results'!$B$2)-'complete results'!$B$2),IF(K34=0,-'complete results'!$B$2,IF(K34=0,-'complete results'!$B$2,-('complete results'!$B$2*2)))))))*D34))</f>
        <v>-20</v>
      </c>
      <c r="S34">
        <f>IF(Table13[[#This Row],[VIP Tip?]]="YES",Table13[[#This Row],[Profit @ price taken]],0)</f>
        <v>-20</v>
      </c>
      <c r="T34">
        <f>IF(Table13[[#This Row],[VIP Tip?]]="NO",Table13[[#This Row],[Profit @ price taken]],0)</f>
        <v>0</v>
      </c>
      <c r="AP34" t="str">
        <f t="shared" si="3"/>
        <v/>
      </c>
    </row>
    <row r="35" spans="1:42" ht="15" x14ac:dyDescent="0.2">
      <c r="A35" s="9">
        <v>42519</v>
      </c>
      <c r="B35" s="6" t="s">
        <v>57</v>
      </c>
      <c r="C35" s="6" t="s">
        <v>41</v>
      </c>
      <c r="D35" s="10">
        <v>1</v>
      </c>
      <c r="E35" s="10">
        <v>2.02</v>
      </c>
      <c r="F35" s="62">
        <v>8</v>
      </c>
      <c r="G35" s="10" t="s">
        <v>27</v>
      </c>
      <c r="H35" s="10">
        <v>2.1</v>
      </c>
      <c r="I35" s="10" t="s">
        <v>27</v>
      </c>
      <c r="J35" s="10" t="s">
        <v>27</v>
      </c>
      <c r="K35" s="10">
        <v>0</v>
      </c>
      <c r="L35" s="10"/>
      <c r="M35" s="10"/>
      <c r="N35" s="7" t="s">
        <v>28</v>
      </c>
      <c r="O35" s="19">
        <f>((H35-1)*(1-(IF(I35="no",0,'complete results'!$B$3)))+1)</f>
        <v>2.1</v>
      </c>
      <c r="P35" s="19">
        <f>D35*IF(J35="yes",2,1)</f>
        <v>1</v>
      </c>
      <c r="Q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20.399999999999999</v>
      </c>
      <c r="R35" s="20">
        <f>IF(ISBLANK(N35),,IF(ISBLANK(H35),,(IF(N35="WON-EW",((((O35-1)*K35)*'complete results'!$B$2)+('complete results'!$B$2*(O35-1))),IF(N35="WON",((((O35-1)*K35)*'complete results'!$B$2)+('complete results'!$B$2*(O35-1))),IF(N35="PLACED",((((O35-1)*K35)*'complete results'!$B$2)-'complete results'!$B$2),IF(K35=0,-'complete results'!$B$2,IF(K35=0,-'complete results'!$B$2,-('complete results'!$B$2*2)))))))*D35))</f>
        <v>22</v>
      </c>
      <c r="S35">
        <f>IF(Table13[[#This Row],[VIP Tip?]]="YES",Table13[[#This Row],[Profit @ price taken]],0)</f>
        <v>0</v>
      </c>
      <c r="T35">
        <f>IF(Table13[[#This Row],[VIP Tip?]]="NO",Table13[[#This Row],[Profit @ price taken]],0)</f>
        <v>22</v>
      </c>
      <c r="AP35" t="b">
        <f t="shared" si="3"/>
        <v>0</v>
      </c>
    </row>
    <row r="36" spans="1:42" ht="15" x14ac:dyDescent="0.2">
      <c r="A36" s="9">
        <v>42519</v>
      </c>
      <c r="B36" s="6" t="s">
        <v>58</v>
      </c>
      <c r="C36" s="6" t="s">
        <v>33</v>
      </c>
      <c r="D36" s="10">
        <v>1</v>
      </c>
      <c r="E36" s="10">
        <v>1.53</v>
      </c>
      <c r="F36" s="62">
        <v>7</v>
      </c>
      <c r="G36" s="10" t="s">
        <v>26</v>
      </c>
      <c r="H36" s="10">
        <v>1.55</v>
      </c>
      <c r="I36" s="10" t="s">
        <v>27</v>
      </c>
      <c r="J36" s="10" t="s">
        <v>27</v>
      </c>
      <c r="K36" s="10">
        <v>0</v>
      </c>
      <c r="L36" s="10"/>
      <c r="M36" s="10"/>
      <c r="N36" s="7" t="s">
        <v>28</v>
      </c>
      <c r="O36" s="19">
        <f>((H36-1)*(1-(IF(I36="no",0,'complete results'!$B$3)))+1)</f>
        <v>1.55</v>
      </c>
      <c r="P36" s="19">
        <f t="shared" si="4"/>
        <v>1</v>
      </c>
      <c r="Q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10.600000000000001</v>
      </c>
      <c r="R36" s="20">
        <f>IF(ISBLANK(N36),,IF(ISBLANK(H36),,(IF(N36="WON-EW",((((O36-1)*K36)*'complete results'!$B$2)+('complete results'!$B$2*(O36-1))),IF(N36="WON",((((O36-1)*K36)*'complete results'!$B$2)+('complete results'!$B$2*(O36-1))),IF(N36="PLACED",((((O36-1)*K36)*'complete results'!$B$2)-'complete results'!$B$2),IF(K36=0,-'complete results'!$B$2,IF(K36=0,-'complete results'!$B$2,-('complete results'!$B$2*2)))))))*D36))</f>
        <v>11</v>
      </c>
      <c r="S36">
        <f>IF(Table13[[#This Row],[VIP Tip?]]="YES",Table13[[#This Row],[Profit @ price taken]],0)</f>
        <v>11</v>
      </c>
      <c r="T36">
        <f>IF(Table13[[#This Row],[VIP Tip?]]="NO",Table13[[#This Row],[Profit @ price taken]],0)</f>
        <v>0</v>
      </c>
      <c r="AP36" t="str">
        <f t="shared" si="3"/>
        <v/>
      </c>
    </row>
    <row r="37" spans="1:42" ht="15" x14ac:dyDescent="0.2">
      <c r="A37" s="9">
        <v>42519</v>
      </c>
      <c r="B37" s="6" t="s">
        <v>59</v>
      </c>
      <c r="C37" s="6" t="s">
        <v>60</v>
      </c>
      <c r="D37" s="10">
        <v>1</v>
      </c>
      <c r="E37" s="10">
        <v>1.5</v>
      </c>
      <c r="F37" s="62">
        <v>7</v>
      </c>
      <c r="G37" s="10" t="s">
        <v>27</v>
      </c>
      <c r="H37" s="10">
        <v>1.62</v>
      </c>
      <c r="I37" s="10" t="s">
        <v>27</v>
      </c>
      <c r="J37" s="10" t="s">
        <v>27</v>
      </c>
      <c r="K37" s="10">
        <v>0</v>
      </c>
      <c r="L37" s="10"/>
      <c r="M37" s="10"/>
      <c r="N37" s="7" t="s">
        <v>30</v>
      </c>
      <c r="O37" s="19">
        <f>((H37-1)*(1-(IF(I37="no",0,'complete results'!$B$3)))+1)</f>
        <v>1.62</v>
      </c>
      <c r="P37" s="19">
        <f t="shared" si="4"/>
        <v>1</v>
      </c>
      <c r="Q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7" s="20">
        <f>IF(ISBLANK(N37),,IF(ISBLANK(H37),,(IF(N37="WON-EW",((((O37-1)*K37)*'complete results'!$B$2)+('complete results'!$B$2*(O37-1))),IF(N37="WON",((((O37-1)*K37)*'complete results'!$B$2)+('complete results'!$B$2*(O37-1))),IF(N37="PLACED",((((O37-1)*K37)*'complete results'!$B$2)-'complete results'!$B$2),IF(K37=0,-'complete results'!$B$2,IF(K37=0,-'complete results'!$B$2,-('complete results'!$B$2*2)))))))*D37))</f>
        <v>-20</v>
      </c>
      <c r="S37">
        <f>IF(Table13[[#This Row],[VIP Tip?]]="YES",Table13[[#This Row],[Profit @ price taken]],0)</f>
        <v>0</v>
      </c>
      <c r="T37">
        <f>IF(Table13[[#This Row],[VIP Tip?]]="NO",Table13[[#This Row],[Profit @ price taken]],0)</f>
        <v>-20</v>
      </c>
      <c r="AP37" t="b">
        <f t="shared" si="3"/>
        <v>0</v>
      </c>
    </row>
    <row r="38" spans="1:42" ht="15" x14ac:dyDescent="0.2">
      <c r="A38" s="9">
        <v>42519</v>
      </c>
      <c r="B38" s="6" t="s">
        <v>61</v>
      </c>
      <c r="C38" s="6" t="s">
        <v>60</v>
      </c>
      <c r="D38" s="10">
        <v>1</v>
      </c>
      <c r="E38" s="10">
        <v>1.5</v>
      </c>
      <c r="F38" s="62">
        <v>7</v>
      </c>
      <c r="G38" s="10" t="s">
        <v>27</v>
      </c>
      <c r="H38" s="10">
        <v>1.66</v>
      </c>
      <c r="I38" s="10" t="s">
        <v>27</v>
      </c>
      <c r="J38" s="10" t="s">
        <v>27</v>
      </c>
      <c r="K38" s="10">
        <v>0</v>
      </c>
      <c r="L38" s="10"/>
      <c r="M38" s="10"/>
      <c r="N38" s="7" t="s">
        <v>28</v>
      </c>
      <c r="O38" s="19">
        <f>((H38-1)*(1-(IF(I38="no",0,'complete results'!$B$3)))+1)</f>
        <v>1.66</v>
      </c>
      <c r="P38" s="19">
        <f t="shared" si="4"/>
        <v>1</v>
      </c>
      <c r="Q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38" s="20">
        <f>IF(ISBLANK(N38),,IF(ISBLANK(H38),,(IF(N38="WON-EW",((((O38-1)*K38)*'complete results'!$B$2)+('complete results'!$B$2*(O38-1))),IF(N38="WON",((((O38-1)*K38)*'complete results'!$B$2)+('complete results'!$B$2*(O38-1))),IF(N38="PLACED",((((O38-1)*K38)*'complete results'!$B$2)-'complete results'!$B$2),IF(K38=0,-'complete results'!$B$2,IF(K38=0,-'complete results'!$B$2,-('complete results'!$B$2*2)))))))*D38))</f>
        <v>13.2</v>
      </c>
      <c r="S38">
        <f>IF(Table13[[#This Row],[VIP Tip?]]="YES",Table13[[#This Row],[Profit @ price taken]],0)</f>
        <v>0</v>
      </c>
      <c r="T38">
        <f>IF(Table13[[#This Row],[VIP Tip?]]="NO",Table13[[#This Row],[Profit @ price taken]],0)</f>
        <v>13.2</v>
      </c>
      <c r="AP38" t="b">
        <f t="shared" si="3"/>
        <v>0</v>
      </c>
    </row>
    <row r="39" spans="1:42" ht="15" x14ac:dyDescent="0.2">
      <c r="A39" s="9">
        <v>42523</v>
      </c>
      <c r="B39" s="6" t="s">
        <v>62</v>
      </c>
      <c r="C39" s="6" t="s">
        <v>33</v>
      </c>
      <c r="D39" s="10">
        <v>1</v>
      </c>
      <c r="E39" s="10">
        <v>1.93</v>
      </c>
      <c r="F39" s="62">
        <v>7</v>
      </c>
      <c r="G39" s="10" t="s">
        <v>27</v>
      </c>
      <c r="H39" s="10">
        <v>1.91</v>
      </c>
      <c r="I39" s="10" t="s">
        <v>27</v>
      </c>
      <c r="J39" s="10" t="s">
        <v>27</v>
      </c>
      <c r="K39" s="10">
        <v>0</v>
      </c>
      <c r="L39" s="10"/>
      <c r="M39" s="10"/>
      <c r="N39" s="7" t="s">
        <v>28</v>
      </c>
      <c r="O39" s="19">
        <f>((H39-1)*(1-(IF(I39="no",0,'complete results'!$B$3)))+1)</f>
        <v>1.91</v>
      </c>
      <c r="P39" s="19">
        <f t="shared" si="4"/>
        <v>1</v>
      </c>
      <c r="Q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18.599999999999998</v>
      </c>
      <c r="R39" s="20">
        <f>IF(ISBLANK(N39),,IF(ISBLANK(H39),,(IF(N39="WON-EW",((((O39-1)*K39)*'complete results'!$B$2)+('complete results'!$B$2*(O39-1))),IF(N39="WON",((((O39-1)*K39)*'complete results'!$B$2)+('complete results'!$B$2*(O39-1))),IF(N39="PLACED",((((O39-1)*K39)*'complete results'!$B$2)-'complete results'!$B$2),IF(K39=0,-'complete results'!$B$2,IF(K39=0,-'complete results'!$B$2,-('complete results'!$B$2*2)))))))*D39))</f>
        <v>18.2</v>
      </c>
      <c r="S39">
        <f>IF(Table13[[#This Row],[VIP Tip?]]="YES",Table13[[#This Row],[Profit @ price taken]],0)</f>
        <v>0</v>
      </c>
      <c r="T39">
        <f>IF(Table13[[#This Row],[VIP Tip?]]="NO",Table13[[#This Row],[Profit @ price taken]],0)</f>
        <v>18.2</v>
      </c>
      <c r="AP39" t="b">
        <f t="shared" si="3"/>
        <v>0</v>
      </c>
    </row>
    <row r="40" spans="1:42" ht="15" x14ac:dyDescent="0.2">
      <c r="A40" s="9">
        <v>42523</v>
      </c>
      <c r="B40" s="6" t="s">
        <v>63</v>
      </c>
      <c r="C40" s="6" t="s">
        <v>33</v>
      </c>
      <c r="D40" s="10">
        <v>1</v>
      </c>
      <c r="E40" s="10">
        <v>1.81</v>
      </c>
      <c r="F40" s="62">
        <v>9</v>
      </c>
      <c r="G40" s="10" t="s">
        <v>26</v>
      </c>
      <c r="H40" s="10">
        <v>2.1</v>
      </c>
      <c r="I40" s="10" t="s">
        <v>27</v>
      </c>
      <c r="J40" s="10" t="s">
        <v>27</v>
      </c>
      <c r="K40" s="10">
        <v>0</v>
      </c>
      <c r="L40" s="10"/>
      <c r="M40" s="10"/>
      <c r="N40" s="7" t="s">
        <v>30</v>
      </c>
      <c r="O40" s="19">
        <f>((H40-1)*(1-(IF(I40="no",0,'complete results'!$B$3)))+1)</f>
        <v>2.1</v>
      </c>
      <c r="P40" s="19">
        <f t="shared" si="4"/>
        <v>1</v>
      </c>
      <c r="Q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0" s="20">
        <f>IF(ISBLANK(N40),,IF(ISBLANK(H40),,(IF(N40="WON-EW",((((O40-1)*K40)*'complete results'!$B$2)+('complete results'!$B$2*(O40-1))),IF(N40="WON",((((O40-1)*K40)*'complete results'!$B$2)+('complete results'!$B$2*(O40-1))),IF(N40="PLACED",((((O40-1)*K40)*'complete results'!$B$2)-'complete results'!$B$2),IF(K40=0,-'complete results'!$B$2,IF(K40=0,-'complete results'!$B$2,-('complete results'!$B$2*2)))))))*D40))</f>
        <v>-20</v>
      </c>
      <c r="S40">
        <f>IF(Table13[[#This Row],[VIP Tip?]]="YES",Table13[[#This Row],[Profit @ price taken]],0)</f>
        <v>-20</v>
      </c>
      <c r="T40">
        <f>IF(Table13[[#This Row],[VIP Tip?]]="NO",Table13[[#This Row],[Profit @ price taken]],0)</f>
        <v>0</v>
      </c>
      <c r="AP40" t="str">
        <f t="shared" si="3"/>
        <v/>
      </c>
    </row>
    <row r="41" spans="1:42" ht="15" x14ac:dyDescent="0.2">
      <c r="A41" s="9">
        <v>42526</v>
      </c>
      <c r="B41" s="6" t="s">
        <v>77</v>
      </c>
      <c r="C41" s="6" t="s">
        <v>33</v>
      </c>
      <c r="D41" s="10">
        <v>1</v>
      </c>
      <c r="E41" s="10">
        <v>1.69</v>
      </c>
      <c r="F41" s="62">
        <v>7</v>
      </c>
      <c r="G41" s="10" t="s">
        <v>27</v>
      </c>
      <c r="H41" s="10">
        <v>1.7</v>
      </c>
      <c r="I41" s="10" t="s">
        <v>27</v>
      </c>
      <c r="J41" s="10" t="s">
        <v>27</v>
      </c>
      <c r="K41" s="10">
        <v>0</v>
      </c>
      <c r="L41" s="10"/>
      <c r="M41" s="10"/>
      <c r="N41" s="7" t="s">
        <v>28</v>
      </c>
      <c r="O41" s="19">
        <f>((H41-1)*(1-(IF(I41="no",0,'complete results'!$B$3)))+1)</f>
        <v>1.7</v>
      </c>
      <c r="P41" s="19">
        <f t="shared" si="4"/>
        <v>1</v>
      </c>
      <c r="Q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13.799999999999999</v>
      </c>
      <c r="R41" s="20">
        <f>IF(ISBLANK(N41),,IF(ISBLANK(H41),,(IF(N41="WON-EW",((((O41-1)*K41)*'complete results'!$B$2)+('complete results'!$B$2*(O41-1))),IF(N41="WON",((((O41-1)*K41)*'complete results'!$B$2)+('complete results'!$B$2*(O41-1))),IF(N41="PLACED",((((O41-1)*K41)*'complete results'!$B$2)-'complete results'!$B$2),IF(K41=0,-'complete results'!$B$2,IF(K41=0,-'complete results'!$B$2,-('complete results'!$B$2*2)))))))*D41))</f>
        <v>14</v>
      </c>
      <c r="S41">
        <f>IF(Table13[[#This Row],[VIP Tip?]]="YES",Table13[[#This Row],[Profit @ price taken]],0)</f>
        <v>0</v>
      </c>
      <c r="T41">
        <f>IF(Table13[[#This Row],[VIP Tip?]]="NO",Table13[[#This Row],[Profit @ price taken]],0)</f>
        <v>14</v>
      </c>
      <c r="AP41" t="b">
        <f t="shared" si="3"/>
        <v>0</v>
      </c>
    </row>
    <row r="42" spans="1:42" ht="15" x14ac:dyDescent="0.2">
      <c r="A42" s="9">
        <v>42539</v>
      </c>
      <c r="B42" s="6" t="s">
        <v>81</v>
      </c>
      <c r="C42" s="6" t="s">
        <v>41</v>
      </c>
      <c r="D42" s="10">
        <v>1</v>
      </c>
      <c r="E42" s="10">
        <v>1.5</v>
      </c>
      <c r="F42" s="62">
        <v>8</v>
      </c>
      <c r="G42" s="10" t="s">
        <v>27</v>
      </c>
      <c r="H42" s="10">
        <v>1.53</v>
      </c>
      <c r="I42" s="10" t="s">
        <v>27</v>
      </c>
      <c r="J42" s="10" t="s">
        <v>27</v>
      </c>
      <c r="K42" s="10">
        <v>0</v>
      </c>
      <c r="L42" s="10"/>
      <c r="M42" s="10"/>
      <c r="N42" s="7" t="s">
        <v>30</v>
      </c>
      <c r="O42" s="19">
        <f>((H42-1)*(1-(IF(I42="no",0,'complete results'!$B$3)))+1)</f>
        <v>1.53</v>
      </c>
      <c r="P42" s="19">
        <f t="shared" si="4"/>
        <v>1</v>
      </c>
      <c r="Q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2" s="20">
        <f>IF(ISBLANK(N42),,IF(ISBLANK(H42),,(IF(N42="WON-EW",((((O42-1)*K42)*'complete results'!$B$2)+('complete results'!$B$2*(O42-1))),IF(N42="WON",((((O42-1)*K42)*'complete results'!$B$2)+('complete results'!$B$2*(O42-1))),IF(N42="PLACED",((((O42-1)*K42)*'complete results'!$B$2)-'complete results'!$B$2),IF(K42=0,-'complete results'!$B$2,IF(K42=0,-'complete results'!$B$2,-('complete results'!$B$2*2)))))))*D42))</f>
        <v>-20</v>
      </c>
      <c r="S42">
        <f>IF(Table13[[#This Row],[VIP Tip?]]="YES",Table13[[#This Row],[Profit @ price taken]],0)</f>
        <v>0</v>
      </c>
      <c r="T42">
        <f>IF(Table13[[#This Row],[VIP Tip?]]="NO",Table13[[#This Row],[Profit @ price taken]],0)</f>
        <v>-20</v>
      </c>
      <c r="AP42" t="b">
        <f t="shared" si="3"/>
        <v>0</v>
      </c>
    </row>
    <row r="43" spans="1:42" ht="15" x14ac:dyDescent="0.2">
      <c r="A43" s="9">
        <v>42540</v>
      </c>
      <c r="B43" s="6" t="s">
        <v>82</v>
      </c>
      <c r="C43" s="6" t="s">
        <v>33</v>
      </c>
      <c r="D43" s="10">
        <v>1</v>
      </c>
      <c r="E43" s="10">
        <v>1.8</v>
      </c>
      <c r="F43" s="62">
        <v>6</v>
      </c>
      <c r="G43" s="10" t="s">
        <v>26</v>
      </c>
      <c r="H43" s="10">
        <v>1.8</v>
      </c>
      <c r="I43" s="10" t="s">
        <v>27</v>
      </c>
      <c r="J43" s="10" t="s">
        <v>27</v>
      </c>
      <c r="K43" s="10">
        <v>0</v>
      </c>
      <c r="L43" s="10"/>
      <c r="M43" s="10"/>
      <c r="N43" s="7" t="s">
        <v>28</v>
      </c>
      <c r="O43" s="19">
        <f>((H43-1)*(1-(IF(I43="no",0,'complete results'!$B$3)))+1)</f>
        <v>1.8</v>
      </c>
      <c r="P43" s="19">
        <f t="shared" si="4"/>
        <v>1</v>
      </c>
      <c r="Q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43" s="20">
        <f>IF(ISBLANK(N43),,IF(ISBLANK(H43),,(IF(N43="WON-EW",((((O43-1)*K43)*'complete results'!$B$2)+('complete results'!$B$2*(O43-1))),IF(N43="WON",((((O43-1)*K43)*'complete results'!$B$2)+('complete results'!$B$2*(O43-1))),IF(N43="PLACED",((((O43-1)*K43)*'complete results'!$B$2)-'complete results'!$B$2),IF(K43=0,-'complete results'!$B$2,IF(K43=0,-'complete results'!$B$2,-('complete results'!$B$2*2)))))))*D43))</f>
        <v>16</v>
      </c>
      <c r="S43">
        <f>IF(Table13[[#This Row],[VIP Tip?]]="YES",Table13[[#This Row],[Profit @ price taken]],0)</f>
        <v>16</v>
      </c>
      <c r="T43">
        <f>IF(Table13[[#This Row],[VIP Tip?]]="NO",Table13[[#This Row],[Profit @ price taken]],0)</f>
        <v>0</v>
      </c>
      <c r="AP43" t="str">
        <f t="shared" si="3"/>
        <v/>
      </c>
    </row>
    <row r="44" spans="1:42" ht="15" x14ac:dyDescent="0.2">
      <c r="A44" s="9">
        <v>42543</v>
      </c>
      <c r="B44" s="6" t="s">
        <v>83</v>
      </c>
      <c r="C44" s="6" t="s">
        <v>33</v>
      </c>
      <c r="D44" s="10">
        <v>1</v>
      </c>
      <c r="E44" s="10">
        <v>2.15</v>
      </c>
      <c r="F44" s="62"/>
      <c r="G44" s="10" t="s">
        <v>26</v>
      </c>
      <c r="H44" s="10">
        <v>2.82</v>
      </c>
      <c r="I44" s="10" t="s">
        <v>27</v>
      </c>
      <c r="J44" s="10" t="s">
        <v>27</v>
      </c>
      <c r="K44" s="10">
        <v>0</v>
      </c>
      <c r="L44" s="10"/>
      <c r="M44" s="10"/>
      <c r="N44" s="7" t="s">
        <v>30</v>
      </c>
      <c r="O44" s="19">
        <f>((H44-1)*(1-(IF(I44="no",0,'complete results'!$B$3)))+1)</f>
        <v>2.82</v>
      </c>
      <c r="P44" s="19">
        <f t="shared" si="4"/>
        <v>1</v>
      </c>
      <c r="Q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4" s="20">
        <f>IF(ISBLANK(N44),,IF(ISBLANK(H44),,(IF(N44="WON-EW",((((O44-1)*K44)*'complete results'!$B$2)+('complete results'!$B$2*(O44-1))),IF(N44="WON",((((O44-1)*K44)*'complete results'!$B$2)+('complete results'!$B$2*(O44-1))),IF(N44="PLACED",((((O44-1)*K44)*'complete results'!$B$2)-'complete results'!$B$2),IF(K44=0,-'complete results'!$B$2,IF(K44=0,-'complete results'!$B$2,-('complete results'!$B$2*2)))))))*D44))</f>
        <v>-20</v>
      </c>
      <c r="S44">
        <f>IF(Table13[[#This Row],[VIP Tip?]]="YES",Table13[[#This Row],[Profit @ price taken]],0)</f>
        <v>-20</v>
      </c>
      <c r="T44">
        <f>IF(Table13[[#This Row],[VIP Tip?]]="NO",Table13[[#This Row],[Profit @ price taken]],0)</f>
        <v>0</v>
      </c>
      <c r="AP44" t="str">
        <f t="shared" si="3"/>
        <v/>
      </c>
    </row>
    <row r="45" spans="1:42" ht="15" x14ac:dyDescent="0.2">
      <c r="A45" s="9">
        <v>42543</v>
      </c>
      <c r="B45" s="6" t="s">
        <v>84</v>
      </c>
      <c r="C45" s="6" t="s">
        <v>85</v>
      </c>
      <c r="D45" s="10">
        <v>1</v>
      </c>
      <c r="E45" s="10">
        <v>1.88</v>
      </c>
      <c r="F45" s="62"/>
      <c r="G45" s="10" t="s">
        <v>27</v>
      </c>
      <c r="H45" s="10">
        <v>1.93</v>
      </c>
      <c r="I45" s="10" t="s">
        <v>27</v>
      </c>
      <c r="J45" s="10" t="s">
        <v>27</v>
      </c>
      <c r="K45" s="10">
        <v>0</v>
      </c>
      <c r="L45" s="10"/>
      <c r="M45" s="10"/>
      <c r="N45" s="7" t="s">
        <v>30</v>
      </c>
      <c r="O45" s="19">
        <f>((H45-1)*(1-(IF(I45="no",0,'complete results'!$B$3)))+1)</f>
        <v>1.93</v>
      </c>
      <c r="P45" s="19">
        <f t="shared" si="4"/>
        <v>1</v>
      </c>
      <c r="Q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5" s="20">
        <f>IF(ISBLANK(N45),,IF(ISBLANK(H45),,(IF(N45="WON-EW",((((O45-1)*K45)*'complete results'!$B$2)+('complete results'!$B$2*(O45-1))),IF(N45="WON",((((O45-1)*K45)*'complete results'!$B$2)+('complete results'!$B$2*(O45-1))),IF(N45="PLACED",((((O45-1)*K45)*'complete results'!$B$2)-'complete results'!$B$2),IF(K45=0,-'complete results'!$B$2,IF(K45=0,-'complete results'!$B$2,-('complete results'!$B$2*2)))))))*D45))</f>
        <v>-20</v>
      </c>
      <c r="S45">
        <f>IF(Table13[[#This Row],[VIP Tip?]]="YES",Table13[[#This Row],[Profit @ price taken]],0)</f>
        <v>0</v>
      </c>
      <c r="T45">
        <f>IF(Table13[[#This Row],[VIP Tip?]]="NO",Table13[[#This Row],[Profit @ price taken]],0)</f>
        <v>-20</v>
      </c>
      <c r="AP45" t="b">
        <f t="shared" si="3"/>
        <v>0</v>
      </c>
    </row>
    <row r="46" spans="1:42" ht="15" x14ac:dyDescent="0.2">
      <c r="A46" s="9">
        <v>42546</v>
      </c>
      <c r="B46" s="6" t="s">
        <v>86</v>
      </c>
      <c r="C46" s="6" t="s">
        <v>85</v>
      </c>
      <c r="D46" s="10">
        <v>1</v>
      </c>
      <c r="E46" s="10">
        <v>2.15</v>
      </c>
      <c r="F46" s="62"/>
      <c r="G46" s="10" t="s">
        <v>27</v>
      </c>
      <c r="H46" s="10">
        <v>2.38</v>
      </c>
      <c r="I46" s="10" t="s">
        <v>27</v>
      </c>
      <c r="J46" s="10" t="s">
        <v>27</v>
      </c>
      <c r="K46" s="10">
        <v>0</v>
      </c>
      <c r="L46" s="10"/>
      <c r="M46" s="10"/>
      <c r="N46" s="7" t="s">
        <v>28</v>
      </c>
      <c r="O46" s="19">
        <f>((H46-1)*(1-(IF(I46="no",0,'complete results'!$B$3)))+1)</f>
        <v>2.38</v>
      </c>
      <c r="P46" s="19">
        <f t="shared" si="4"/>
        <v>1</v>
      </c>
      <c r="Q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23</v>
      </c>
      <c r="R46" s="20">
        <f>IF(ISBLANK(N46),,IF(ISBLANK(H46),,(IF(N46="WON-EW",((((O46-1)*K46)*'complete results'!$B$2)+('complete results'!$B$2*(O46-1))),IF(N46="WON",((((O46-1)*K46)*'complete results'!$B$2)+('complete results'!$B$2*(O46-1))),IF(N46="PLACED",((((O46-1)*K46)*'complete results'!$B$2)-'complete results'!$B$2),IF(K46=0,-'complete results'!$B$2,IF(K46=0,-'complete results'!$B$2,-('complete results'!$B$2*2)))))))*D46))</f>
        <v>27.599999999999998</v>
      </c>
      <c r="S46">
        <f>IF(Table13[[#This Row],[VIP Tip?]]="YES",Table13[[#This Row],[Profit @ price taken]],0)</f>
        <v>0</v>
      </c>
      <c r="T46">
        <f>IF(Table13[[#This Row],[VIP Tip?]]="NO",Table13[[#This Row],[Profit @ price taken]],0)</f>
        <v>27.599999999999998</v>
      </c>
      <c r="AP46" t="b">
        <f t="shared" si="3"/>
        <v>0</v>
      </c>
    </row>
    <row r="47" spans="1:42" ht="15" x14ac:dyDescent="0.2">
      <c r="A47" s="9">
        <v>42546</v>
      </c>
      <c r="B47" s="6" t="s">
        <v>87</v>
      </c>
      <c r="C47" s="6" t="s">
        <v>33</v>
      </c>
      <c r="D47" s="10">
        <v>1</v>
      </c>
      <c r="E47" s="10">
        <v>2.27</v>
      </c>
      <c r="F47" s="62"/>
      <c r="G47" s="10" t="s">
        <v>26</v>
      </c>
      <c r="H47" s="10">
        <v>2</v>
      </c>
      <c r="I47" s="10" t="s">
        <v>27</v>
      </c>
      <c r="J47" s="10" t="s">
        <v>27</v>
      </c>
      <c r="K47" s="10">
        <v>0</v>
      </c>
      <c r="L47" s="10"/>
      <c r="M47" s="10"/>
      <c r="N47" s="7" t="s">
        <v>30</v>
      </c>
      <c r="O47" s="19">
        <f>((H47-1)*(1-(IF(I47="no",0,'complete results'!$B$3)))+1)</f>
        <v>2</v>
      </c>
      <c r="P47" s="19">
        <f t="shared" si="4"/>
        <v>1</v>
      </c>
      <c r="Q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7" s="20">
        <f>IF(ISBLANK(N47),,IF(ISBLANK(H47),,(IF(N47="WON-EW",((((O47-1)*K47)*'complete results'!$B$2)+('complete results'!$B$2*(O47-1))),IF(N47="WON",((((O47-1)*K47)*'complete results'!$B$2)+('complete results'!$B$2*(O47-1))),IF(N47="PLACED",((((O47-1)*K47)*'complete results'!$B$2)-'complete results'!$B$2),IF(K47=0,-'complete results'!$B$2,IF(K47=0,-'complete results'!$B$2,-('complete results'!$B$2*2)))))))*D47))</f>
        <v>-20</v>
      </c>
      <c r="S47">
        <f>IF(Table13[[#This Row],[VIP Tip?]]="YES",Table13[[#This Row],[Profit @ price taken]],0)</f>
        <v>-20</v>
      </c>
      <c r="T47">
        <f>IF(Table13[[#This Row],[VIP Tip?]]="NO",Table13[[#This Row],[Profit @ price taken]],0)</f>
        <v>0</v>
      </c>
      <c r="AP47" t="str">
        <f t="shared" si="3"/>
        <v/>
      </c>
    </row>
    <row r="48" spans="1:42" ht="15" x14ac:dyDescent="0.2">
      <c r="A48" s="9">
        <v>42547</v>
      </c>
      <c r="B48" s="6" t="s">
        <v>88</v>
      </c>
      <c r="C48" s="6" t="s">
        <v>33</v>
      </c>
      <c r="D48" s="10">
        <v>1</v>
      </c>
      <c r="E48" s="10">
        <v>1.71</v>
      </c>
      <c r="F48" s="62"/>
      <c r="G48" s="10" t="s">
        <v>27</v>
      </c>
      <c r="H48" s="10">
        <v>1.93</v>
      </c>
      <c r="I48" s="10" t="s">
        <v>27</v>
      </c>
      <c r="J48" s="10" t="s">
        <v>27</v>
      </c>
      <c r="K48" s="10">
        <v>0</v>
      </c>
      <c r="L48" s="10"/>
      <c r="M48" s="10"/>
      <c r="N48" s="7" t="s">
        <v>28</v>
      </c>
      <c r="O48" s="19">
        <f>((H48-1)*(1-(IF(I48="no",0,'complete results'!$B$3)))+1)</f>
        <v>1.93</v>
      </c>
      <c r="P48" s="19">
        <f t="shared" si="4"/>
        <v>1</v>
      </c>
      <c r="Q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14.2</v>
      </c>
      <c r="R48" s="20">
        <f>IF(ISBLANK(N48),,IF(ISBLANK(H48),,(IF(N48="WON-EW",((((O48-1)*K48)*'complete results'!$B$2)+('complete results'!$B$2*(O48-1))),IF(N48="WON",((((O48-1)*K48)*'complete results'!$B$2)+('complete results'!$B$2*(O48-1))),IF(N48="PLACED",((((O48-1)*K48)*'complete results'!$B$2)-'complete results'!$B$2),IF(K48=0,-'complete results'!$B$2,IF(K48=0,-'complete results'!$B$2,-('complete results'!$B$2*2)))))))*D48))</f>
        <v>18.599999999999998</v>
      </c>
      <c r="S48">
        <f>IF(Table13[[#This Row],[VIP Tip?]]="YES",Table13[[#This Row],[Profit @ price taken]],0)</f>
        <v>0</v>
      </c>
      <c r="T48">
        <f>IF(Table13[[#This Row],[VIP Tip?]]="NO",Table13[[#This Row],[Profit @ price taken]],0)</f>
        <v>18.599999999999998</v>
      </c>
      <c r="AP48" t="b">
        <f t="shared" si="3"/>
        <v>0</v>
      </c>
    </row>
    <row r="49" spans="1:42" ht="15" x14ac:dyDescent="0.2">
      <c r="A49" s="9">
        <v>42549</v>
      </c>
      <c r="B49" s="6" t="s">
        <v>90</v>
      </c>
      <c r="C49" s="6" t="s">
        <v>33</v>
      </c>
      <c r="D49" s="10">
        <v>1</v>
      </c>
      <c r="E49" s="10">
        <v>1.69</v>
      </c>
      <c r="F49" s="62">
        <v>8</v>
      </c>
      <c r="G49" s="10" t="s">
        <v>26</v>
      </c>
      <c r="H49" s="10">
        <v>1.5</v>
      </c>
      <c r="I49" s="10" t="s">
        <v>27</v>
      </c>
      <c r="J49" s="10" t="s">
        <v>27</v>
      </c>
      <c r="K49" s="10">
        <v>0</v>
      </c>
      <c r="L49" s="10"/>
      <c r="M49" s="10"/>
      <c r="N49" s="7" t="s">
        <v>28</v>
      </c>
      <c r="O49" s="19">
        <f>((H49-1)*(1-(IF(I49="no",0,'complete results'!$B$3)))+1)</f>
        <v>1.5</v>
      </c>
      <c r="P49" s="19">
        <f t="shared" si="4"/>
        <v>1</v>
      </c>
      <c r="Q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13.799999999999999</v>
      </c>
      <c r="R49" s="20">
        <f>IF(ISBLANK(N49),,IF(ISBLANK(H49),,(IF(N49="WON-EW",((((O49-1)*K49)*'complete results'!$B$2)+('complete results'!$B$2*(O49-1))),IF(N49="WON",((((O49-1)*K49)*'complete results'!$B$2)+('complete results'!$B$2*(O49-1))),IF(N49="PLACED",((((O49-1)*K49)*'complete results'!$B$2)-'complete results'!$B$2),IF(K49=0,-'complete results'!$B$2,IF(K49=0,-'complete results'!$B$2,-('complete results'!$B$2*2)))))))*D49))</f>
        <v>10</v>
      </c>
      <c r="S49">
        <f>IF(Table13[[#This Row],[VIP Tip?]]="YES",Table13[[#This Row],[Profit @ price taken]],0)</f>
        <v>10</v>
      </c>
      <c r="T49">
        <f>IF(Table13[[#This Row],[VIP Tip?]]="NO",Table13[[#This Row],[Profit @ price taken]],0)</f>
        <v>0</v>
      </c>
      <c r="AP49" t="str">
        <f t="shared" si="3"/>
        <v/>
      </c>
    </row>
    <row r="50" spans="1:42" ht="15" x14ac:dyDescent="0.2">
      <c r="A50" s="9">
        <v>42553</v>
      </c>
      <c r="B50" s="6" t="s">
        <v>91</v>
      </c>
      <c r="C50" s="6" t="s">
        <v>41</v>
      </c>
      <c r="D50" s="10">
        <v>1</v>
      </c>
      <c r="E50" s="10">
        <v>2.95</v>
      </c>
      <c r="F50" s="62">
        <v>8</v>
      </c>
      <c r="G50" s="10" t="s">
        <v>26</v>
      </c>
      <c r="H50" s="10">
        <v>2.4500000000000002</v>
      </c>
      <c r="I50" s="10" t="s">
        <v>27</v>
      </c>
      <c r="J50" s="10" t="s">
        <v>27</v>
      </c>
      <c r="K50" s="10">
        <v>0</v>
      </c>
      <c r="L50" s="10"/>
      <c r="M50" s="10"/>
      <c r="N50" s="7" t="s">
        <v>30</v>
      </c>
      <c r="O50" s="19">
        <f>((H50-1)*(1-(IF(I50="no",0,'complete results'!$B$3)))+1)</f>
        <v>2.4500000000000002</v>
      </c>
      <c r="P50" s="19">
        <f t="shared" si="4"/>
        <v>1</v>
      </c>
      <c r="Q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0" s="20">
        <f>IF(ISBLANK(N50),,IF(ISBLANK(H50),,(IF(N50="WON-EW",((((O50-1)*K50)*'complete results'!$B$2)+('complete results'!$B$2*(O50-1))),IF(N50="WON",((((O50-1)*K50)*'complete results'!$B$2)+('complete results'!$B$2*(O50-1))),IF(N50="PLACED",((((O50-1)*K50)*'complete results'!$B$2)-'complete results'!$B$2),IF(K50=0,-'complete results'!$B$2,IF(K50=0,-'complete results'!$B$2,-('complete results'!$B$2*2)))))))*D50))</f>
        <v>-20</v>
      </c>
      <c r="S50">
        <f>IF(Table13[[#This Row],[VIP Tip?]]="YES",Table13[[#This Row],[Profit @ price taken]],0)</f>
        <v>-20</v>
      </c>
      <c r="T50">
        <f>IF(Table13[[#This Row],[VIP Tip?]]="NO",Table13[[#This Row],[Profit @ price taken]],0)</f>
        <v>0</v>
      </c>
      <c r="AP50" t="str">
        <f t="shared" si="3"/>
        <v/>
      </c>
    </row>
    <row r="51" spans="1:42" ht="15" x14ac:dyDescent="0.2">
      <c r="A51" s="9">
        <v>42553</v>
      </c>
      <c r="B51" s="6" t="s">
        <v>92</v>
      </c>
      <c r="C51" s="6" t="s">
        <v>33</v>
      </c>
      <c r="D51" s="10">
        <v>1</v>
      </c>
      <c r="E51" s="10">
        <v>2.2000000000000002</v>
      </c>
      <c r="F51" s="62">
        <v>7</v>
      </c>
      <c r="G51" s="10" t="s">
        <v>27</v>
      </c>
      <c r="H51" s="10">
        <v>2.25</v>
      </c>
      <c r="I51" s="10" t="s">
        <v>27</v>
      </c>
      <c r="J51" s="10" t="s">
        <v>27</v>
      </c>
      <c r="K51" s="10">
        <v>0</v>
      </c>
      <c r="L51" s="10"/>
      <c r="M51" s="10"/>
      <c r="N51" s="7" t="s">
        <v>28</v>
      </c>
      <c r="O51" s="19">
        <f>((H51-1)*(1-(IF(I51="no",0,'complete results'!$B$3)))+1)</f>
        <v>2.25</v>
      </c>
      <c r="P51" s="19">
        <f t="shared" si="4"/>
        <v>1</v>
      </c>
      <c r="Q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24.000000000000004</v>
      </c>
      <c r="R51" s="20">
        <f>IF(ISBLANK(N51),,IF(ISBLANK(H51),,(IF(N51="WON-EW",((((O51-1)*K51)*'complete results'!$B$2)+('complete results'!$B$2*(O51-1))),IF(N51="WON",((((O51-1)*K51)*'complete results'!$B$2)+('complete results'!$B$2*(O51-1))),IF(N51="PLACED",((((O51-1)*K51)*'complete results'!$B$2)-'complete results'!$B$2),IF(K51=0,-'complete results'!$B$2,IF(K51=0,-'complete results'!$B$2,-('complete results'!$B$2*2)))))))*D51))</f>
        <v>25</v>
      </c>
      <c r="S51">
        <f>IF(Table13[[#This Row],[VIP Tip?]]="YES",Table13[[#This Row],[Profit @ price taken]],0)</f>
        <v>0</v>
      </c>
      <c r="T51">
        <f>IF(Table13[[#This Row],[VIP Tip?]]="NO",Table13[[#This Row],[Profit @ price taken]],0)</f>
        <v>25</v>
      </c>
      <c r="AP51" t="b">
        <f t="shared" si="3"/>
        <v>0</v>
      </c>
    </row>
    <row r="52" spans="1:42" ht="15" x14ac:dyDescent="0.2">
      <c r="A52" s="9">
        <v>42553</v>
      </c>
      <c r="B52" s="6" t="s">
        <v>95</v>
      </c>
      <c r="C52" s="6" t="s">
        <v>85</v>
      </c>
      <c r="D52" s="10">
        <v>1</v>
      </c>
      <c r="E52" s="10">
        <v>1.8</v>
      </c>
      <c r="F52" s="62">
        <v>7</v>
      </c>
      <c r="G52" s="10" t="s">
        <v>27</v>
      </c>
      <c r="H52" s="10">
        <v>1.8</v>
      </c>
      <c r="I52" s="10"/>
      <c r="J52" s="10"/>
      <c r="K52" s="10"/>
      <c r="L52" s="10"/>
      <c r="M52" s="10"/>
      <c r="N52" s="7" t="s">
        <v>28</v>
      </c>
      <c r="O52" s="19">
        <f>((H52-1)*(1-(IF(I52="no",0,'complete results'!$B$3)))+1)</f>
        <v>1.76</v>
      </c>
      <c r="P52" s="19">
        <f>D52*IF(J52="yes",2,1)</f>
        <v>1</v>
      </c>
      <c r="Q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52" s="20">
        <f>IF(ISBLANK(N52),,IF(ISBLANK(H52),,(IF(N52="WON-EW",((((O52-1)*K52)*'complete results'!$B$2)+('complete results'!$B$2*(O52-1))),IF(N52="WON",((((O52-1)*K52)*'complete results'!$B$2)+('complete results'!$B$2*(O52-1))),IF(N52="PLACED",((((O52-1)*K52)*'complete results'!$B$2)-'complete results'!$B$2),IF(K52=0,-'complete results'!$B$2,IF(K52=0,-'complete results'!$B$2,-('complete results'!$B$2*2)))))))*D52))</f>
        <v>15.2</v>
      </c>
      <c r="S52">
        <f>IF(Table13[[#This Row],[VIP Tip?]]="YES",Table13[[#This Row],[Profit @ price taken]],0)</f>
        <v>0</v>
      </c>
      <c r="T52">
        <f>IF(Table13[[#This Row],[VIP Tip?]]="NO",Table13[[#This Row],[Profit @ price taken]],0)</f>
        <v>15.2</v>
      </c>
      <c r="AP52" t="b">
        <f t="shared" si="3"/>
        <v>0</v>
      </c>
    </row>
    <row r="53" spans="1:42" ht="15" x14ac:dyDescent="0.2">
      <c r="A53" s="9">
        <v>42553</v>
      </c>
      <c r="B53" s="6" t="s">
        <v>95</v>
      </c>
      <c r="C53" s="6" t="s">
        <v>33</v>
      </c>
      <c r="D53" s="10">
        <v>1</v>
      </c>
      <c r="E53" s="10">
        <v>1.9</v>
      </c>
      <c r="F53" s="62">
        <v>8</v>
      </c>
      <c r="G53" s="10" t="s">
        <v>26</v>
      </c>
      <c r="H53" s="10">
        <v>1.95</v>
      </c>
      <c r="I53" s="10"/>
      <c r="J53" s="10"/>
      <c r="K53" s="10"/>
      <c r="L53" s="10"/>
      <c r="M53" s="10"/>
      <c r="N53" s="7" t="s">
        <v>28</v>
      </c>
      <c r="O53" s="19">
        <f>((H53-1)*(1-(IF(I53="no",0,'complete results'!$B$3)))+1)</f>
        <v>1.9024999999999999</v>
      </c>
      <c r="P53" s="19">
        <f>D53*IF(J53="yes",2,1)</f>
        <v>1</v>
      </c>
      <c r="Q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</v>
      </c>
      <c r="R53" s="20">
        <f>IF(ISBLANK(N53),,IF(ISBLANK(H53),,(IF(N53="WON-EW",((((O53-1)*K53)*'complete results'!$B$2)+('complete results'!$B$2*(O53-1))),IF(N53="WON",((((O53-1)*K53)*'complete results'!$B$2)+('complete results'!$B$2*(O53-1))),IF(N53="PLACED",((((O53-1)*K53)*'complete results'!$B$2)-'complete results'!$B$2),IF(K53=0,-'complete results'!$B$2,IF(K53=0,-'complete results'!$B$2,-('complete results'!$B$2*2)))))))*D53))</f>
        <v>18.049999999999997</v>
      </c>
      <c r="S53">
        <f>IF(Table13[[#This Row],[VIP Tip?]]="YES",Table13[[#This Row],[Profit @ price taken]],0)</f>
        <v>18.049999999999997</v>
      </c>
      <c r="T53">
        <f>IF(Table13[[#This Row],[VIP Tip?]]="NO",Table13[[#This Row],[Profit @ price taken]],0)</f>
        <v>0</v>
      </c>
      <c r="AP53" t="str">
        <f t="shared" si="3"/>
        <v/>
      </c>
    </row>
    <row r="54" spans="1:42" ht="15" x14ac:dyDescent="0.2">
      <c r="A54" s="9">
        <v>42554</v>
      </c>
      <c r="B54" s="6" t="s">
        <v>93</v>
      </c>
      <c r="C54" s="6" t="s">
        <v>33</v>
      </c>
      <c r="D54" s="10">
        <v>1</v>
      </c>
      <c r="E54" s="10">
        <v>1.65</v>
      </c>
      <c r="F54" s="62">
        <v>8</v>
      </c>
      <c r="G54" s="10" t="s">
        <v>26</v>
      </c>
      <c r="H54" s="10">
        <v>1.75</v>
      </c>
      <c r="I54" s="10" t="s">
        <v>27</v>
      </c>
      <c r="J54" s="10" t="s">
        <v>27</v>
      </c>
      <c r="K54" s="10">
        <v>0</v>
      </c>
      <c r="L54" s="10"/>
      <c r="M54" s="10"/>
      <c r="N54" s="7" t="s">
        <v>30</v>
      </c>
      <c r="O54" s="19">
        <f>((H54-1)*(1-(IF(I54="no",0,'complete results'!$B$3)))+1)</f>
        <v>1.75</v>
      </c>
      <c r="P54" s="19">
        <f t="shared" si="4"/>
        <v>1</v>
      </c>
      <c r="Q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4" s="20">
        <f>IF(ISBLANK(N54),,IF(ISBLANK(H54),,(IF(N54="WON-EW",((((O54-1)*K54)*'complete results'!$B$2)+('complete results'!$B$2*(O54-1))),IF(N54="WON",((((O54-1)*K54)*'complete results'!$B$2)+('complete results'!$B$2*(O54-1))),IF(N54="PLACED",((((O54-1)*K54)*'complete results'!$B$2)-'complete results'!$B$2),IF(K54=0,-'complete results'!$B$2,IF(K54=0,-'complete results'!$B$2,-('complete results'!$B$2*2)))))))*D54))</f>
        <v>-20</v>
      </c>
      <c r="S54">
        <f>IF(Table13[[#This Row],[VIP Tip?]]="YES",Table13[[#This Row],[Profit @ price taken]],0)</f>
        <v>-20</v>
      </c>
      <c r="T54">
        <f>IF(Table13[[#This Row],[VIP Tip?]]="NO",Table13[[#This Row],[Profit @ price taken]],0)</f>
        <v>0</v>
      </c>
      <c r="AP54" t="str">
        <f t="shared" si="3"/>
        <v/>
      </c>
    </row>
    <row r="55" spans="1:42" ht="15" x14ac:dyDescent="0.2">
      <c r="A55" s="9">
        <v>42554</v>
      </c>
      <c r="B55" s="6" t="s">
        <v>94</v>
      </c>
      <c r="C55" s="6" t="s">
        <v>85</v>
      </c>
      <c r="D55" s="10">
        <v>1</v>
      </c>
      <c r="E55" s="10">
        <v>1.8</v>
      </c>
      <c r="F55" s="62">
        <v>9</v>
      </c>
      <c r="G55" s="10" t="s">
        <v>27</v>
      </c>
      <c r="H55" s="10">
        <v>1.82</v>
      </c>
      <c r="I55" s="10" t="s">
        <v>27</v>
      </c>
      <c r="J55" s="10" t="s">
        <v>27</v>
      </c>
      <c r="K55" s="10">
        <v>0</v>
      </c>
      <c r="L55" s="10"/>
      <c r="M55" s="10"/>
      <c r="N55" s="7" t="s">
        <v>30</v>
      </c>
      <c r="O55" s="19">
        <f>((H55-1)*(1-(IF(I55="no",0,'complete results'!$B$3)))+1)</f>
        <v>1.82</v>
      </c>
      <c r="P55" s="19">
        <f t="shared" si="4"/>
        <v>1</v>
      </c>
      <c r="Q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5" s="20">
        <f>IF(ISBLANK(N55),,IF(ISBLANK(H55),,(IF(N55="WON-EW",((((O55-1)*K55)*'complete results'!$B$2)+('complete results'!$B$2*(O55-1))),IF(N55="WON",((((O55-1)*K55)*'complete results'!$B$2)+('complete results'!$B$2*(O55-1))),IF(N55="PLACED",((((O55-1)*K55)*'complete results'!$B$2)-'complete results'!$B$2),IF(K55=0,-'complete results'!$B$2,IF(K55=0,-'complete results'!$B$2,-('complete results'!$B$2*2)))))))*D55))</f>
        <v>-20</v>
      </c>
      <c r="S55">
        <f>IF(Table13[[#This Row],[VIP Tip?]]="YES",Table13[[#This Row],[Profit @ price taken]],0)</f>
        <v>0</v>
      </c>
      <c r="T55">
        <f>IF(Table13[[#This Row],[VIP Tip?]]="NO",Table13[[#This Row],[Profit @ price taken]],0)</f>
        <v>-20</v>
      </c>
      <c r="AP55" t="b">
        <f t="shared" si="3"/>
        <v>0</v>
      </c>
    </row>
    <row r="56" spans="1:42" ht="15" x14ac:dyDescent="0.2">
      <c r="A56" s="9">
        <v>42554</v>
      </c>
      <c r="B56" s="6" t="s">
        <v>96</v>
      </c>
      <c r="C56" s="6" t="s">
        <v>33</v>
      </c>
      <c r="D56" s="10">
        <v>1</v>
      </c>
      <c r="E56" s="10">
        <v>1.87</v>
      </c>
      <c r="F56" s="62">
        <v>8</v>
      </c>
      <c r="G56" s="10" t="s">
        <v>26</v>
      </c>
      <c r="H56" s="10">
        <v>1.98</v>
      </c>
      <c r="I56" s="10"/>
      <c r="J56" s="10"/>
      <c r="K56" s="10"/>
      <c r="L56" s="10"/>
      <c r="M56" s="10"/>
      <c r="N56" s="7" t="s">
        <v>28</v>
      </c>
      <c r="O56" s="19">
        <f>((H56-1)*(1-(IF(I56="no",0,'complete results'!$B$3)))+1)</f>
        <v>1.931</v>
      </c>
      <c r="P56" s="19">
        <f t="shared" si="4"/>
        <v>1</v>
      </c>
      <c r="Q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17.400000000000002</v>
      </c>
      <c r="R56" s="20">
        <f>IF(ISBLANK(N56),,IF(ISBLANK(H56),,(IF(N56="WON-EW",((((O56-1)*K56)*'complete results'!$B$2)+('complete results'!$B$2*(O56-1))),IF(N56="WON",((((O56-1)*K56)*'complete results'!$B$2)+('complete results'!$B$2*(O56-1))),IF(N56="PLACED",((((O56-1)*K56)*'complete results'!$B$2)-'complete results'!$B$2),IF(K56=0,-'complete results'!$B$2,IF(K56=0,-'complete results'!$B$2,-('complete results'!$B$2*2)))))))*D56))</f>
        <v>18.62</v>
      </c>
      <c r="S56">
        <f>IF(Table13[[#This Row],[VIP Tip?]]="YES",Table13[[#This Row],[Profit @ price taken]],0)</f>
        <v>18.62</v>
      </c>
      <c r="T56">
        <f>IF(Table13[[#This Row],[VIP Tip?]]="NO",Table13[[#This Row],[Profit @ price taken]],0)</f>
        <v>0</v>
      </c>
      <c r="AP56" t="str">
        <f t="shared" si="3"/>
        <v/>
      </c>
    </row>
    <row r="57" spans="1:42" ht="15" x14ac:dyDescent="0.2">
      <c r="A57" s="9">
        <v>42556</v>
      </c>
      <c r="B57" s="6" t="s">
        <v>97</v>
      </c>
      <c r="C57" s="6" t="s">
        <v>85</v>
      </c>
      <c r="D57" s="10">
        <v>1</v>
      </c>
      <c r="E57" s="10">
        <v>1.61</v>
      </c>
      <c r="F57" s="62">
        <v>8</v>
      </c>
      <c r="G57" s="10" t="s">
        <v>27</v>
      </c>
      <c r="H57" s="10">
        <v>1.63</v>
      </c>
      <c r="I57" s="10"/>
      <c r="J57" s="10"/>
      <c r="K57" s="10"/>
      <c r="L57" s="10"/>
      <c r="M57" s="10"/>
      <c r="N57" s="7" t="s">
        <v>28</v>
      </c>
      <c r="O57" s="19">
        <f>((H57-1)*(1-(IF(I57="no",0,'complete results'!$B$3)))+1)</f>
        <v>1.5985</v>
      </c>
      <c r="P57" s="19">
        <f t="shared" si="4"/>
        <v>1</v>
      </c>
      <c r="Q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12.200000000000003</v>
      </c>
      <c r="R57" s="20">
        <f>IF(ISBLANK(N57),,IF(ISBLANK(H57),,(IF(N57="WON-EW",((((O57-1)*K57)*'complete results'!$B$2)+('complete results'!$B$2*(O57-1))),IF(N57="WON",((((O57-1)*K57)*'complete results'!$B$2)+('complete results'!$B$2*(O57-1))),IF(N57="PLACED",((((O57-1)*K57)*'complete results'!$B$2)-'complete results'!$B$2),IF(K57=0,-'complete results'!$B$2,IF(K57=0,-'complete results'!$B$2,-('complete results'!$B$2*2)))))))*D57))</f>
        <v>11.97</v>
      </c>
      <c r="S57">
        <f>IF(Table13[[#This Row],[VIP Tip?]]="YES",Table13[[#This Row],[Profit @ price taken]],0)</f>
        <v>0</v>
      </c>
      <c r="T57">
        <f>IF(Table13[[#This Row],[VIP Tip?]]="NO",Table13[[#This Row],[Profit @ price taken]],0)</f>
        <v>11.97</v>
      </c>
      <c r="AP57" t="b">
        <f t="shared" si="3"/>
        <v>0</v>
      </c>
    </row>
    <row r="58" spans="1:42" ht="15" x14ac:dyDescent="0.2">
      <c r="A58" s="9">
        <v>42556</v>
      </c>
      <c r="B58" s="6" t="s">
        <v>97</v>
      </c>
      <c r="C58" s="6" t="s">
        <v>33</v>
      </c>
      <c r="D58" s="10">
        <v>1</v>
      </c>
      <c r="E58" s="10">
        <v>1.59</v>
      </c>
      <c r="F58" s="62">
        <v>8</v>
      </c>
      <c r="G58" s="10" t="s">
        <v>26</v>
      </c>
      <c r="H58" s="10">
        <v>1.59</v>
      </c>
      <c r="I58" s="10"/>
      <c r="J58" s="10"/>
      <c r="K58" s="10"/>
      <c r="L58" s="10"/>
      <c r="M58" s="10"/>
      <c r="N58" s="7" t="s">
        <v>28</v>
      </c>
      <c r="O58" s="19">
        <f>((H58-1)*(1-(IF(I58="no",0,'complete results'!$B$3)))+1)</f>
        <v>1.5605</v>
      </c>
      <c r="P58" s="19">
        <f t="shared" si="4"/>
        <v>1</v>
      </c>
      <c r="Q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11.8</v>
      </c>
      <c r="R58" s="20">
        <f>IF(ISBLANK(N58),,IF(ISBLANK(H58),,(IF(N58="WON-EW",((((O58-1)*K58)*'complete results'!$B$2)+('complete results'!$B$2*(O58-1))),IF(N58="WON",((((O58-1)*K58)*'complete results'!$B$2)+('complete results'!$B$2*(O58-1))),IF(N58="PLACED",((((O58-1)*K58)*'complete results'!$B$2)-'complete results'!$B$2),IF(K58=0,-'complete results'!$B$2,IF(K58=0,-'complete results'!$B$2,-('complete results'!$B$2*2)))))))*D58))</f>
        <v>11.21</v>
      </c>
      <c r="S58">
        <f>IF(Table13[[#This Row],[VIP Tip?]]="YES",Table13[[#This Row],[Profit @ price taken]],0)</f>
        <v>11.21</v>
      </c>
      <c r="T58">
        <f>IF(Table13[[#This Row],[VIP Tip?]]="NO",Table13[[#This Row],[Profit @ price taken]],0)</f>
        <v>0</v>
      </c>
      <c r="AP58" t="str">
        <f t="shared" si="3"/>
        <v/>
      </c>
    </row>
    <row r="59" spans="1:42" ht="15" x14ac:dyDescent="0.2">
      <c r="A59" s="9">
        <v>42558</v>
      </c>
      <c r="B59" s="6" t="s">
        <v>98</v>
      </c>
      <c r="C59" s="6" t="s">
        <v>85</v>
      </c>
      <c r="D59" s="10">
        <v>1</v>
      </c>
      <c r="E59" s="10">
        <v>1.77</v>
      </c>
      <c r="F59" s="62">
        <v>7</v>
      </c>
      <c r="G59" s="10" t="s">
        <v>27</v>
      </c>
      <c r="H59" s="10">
        <v>1.8</v>
      </c>
      <c r="I59" s="10"/>
      <c r="J59" s="10"/>
      <c r="K59" s="10"/>
      <c r="L59" s="10"/>
      <c r="M59" s="10"/>
      <c r="N59" s="7" t="s">
        <v>30</v>
      </c>
      <c r="O59" s="19">
        <f>((H59-1)*(1-(IF(I59="no",0,'complete results'!$B$3)))+1)</f>
        <v>1.76</v>
      </c>
      <c r="P59" s="19">
        <f t="shared" si="4"/>
        <v>1</v>
      </c>
      <c r="Q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9" s="20">
        <f>IF(ISBLANK(N59),,IF(ISBLANK(H59),,(IF(N59="WON-EW",((((O59-1)*K59)*'complete results'!$B$2)+('complete results'!$B$2*(O59-1))),IF(N59="WON",((((O59-1)*K59)*'complete results'!$B$2)+('complete results'!$B$2*(O59-1))),IF(N59="PLACED",((((O59-1)*K59)*'complete results'!$B$2)-'complete results'!$B$2),IF(K59=0,-'complete results'!$B$2,IF(K59=0,-'complete results'!$B$2,-('complete results'!$B$2*2)))))))*D59))</f>
        <v>-20</v>
      </c>
      <c r="S59">
        <f>IF(Table13[[#This Row],[VIP Tip?]]="YES",Table13[[#This Row],[Profit @ price taken]],0)</f>
        <v>0</v>
      </c>
      <c r="T59">
        <f>IF(Table13[[#This Row],[VIP Tip?]]="NO",Table13[[#This Row],[Profit @ price taken]],0)</f>
        <v>-20</v>
      </c>
      <c r="AP59" t="b">
        <f t="shared" si="3"/>
        <v>0</v>
      </c>
    </row>
    <row r="60" spans="1:42" ht="15" x14ac:dyDescent="0.2">
      <c r="A60" s="9">
        <v>42560</v>
      </c>
      <c r="B60" s="6" t="s">
        <v>101</v>
      </c>
      <c r="C60" s="6" t="s">
        <v>33</v>
      </c>
      <c r="D60" s="10">
        <v>1</v>
      </c>
      <c r="E60" s="10">
        <v>2.13</v>
      </c>
      <c r="F60" s="62">
        <v>9</v>
      </c>
      <c r="G60" s="10" t="s">
        <v>26</v>
      </c>
      <c r="H60" s="10">
        <v>2.2000000000000002</v>
      </c>
      <c r="I60" s="10"/>
      <c r="J60" s="10"/>
      <c r="K60" s="10"/>
      <c r="L60" s="10"/>
      <c r="M60" s="10"/>
      <c r="N60" s="7" t="s">
        <v>30</v>
      </c>
      <c r="O60" s="19">
        <f>((H60-1)*(1-(IF(I60="no",0,'complete results'!$B$3)))+1)</f>
        <v>2.14</v>
      </c>
      <c r="P60" s="19">
        <f>D60*IF(J60="yes",2,1)</f>
        <v>1</v>
      </c>
      <c r="Q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0" s="20">
        <f>IF(ISBLANK(N60),,IF(ISBLANK(H60),,(IF(N60="WON-EW",((((O60-1)*K60)*'complete results'!$B$2)+('complete results'!$B$2*(O60-1))),IF(N60="WON",((((O60-1)*K60)*'complete results'!$B$2)+('complete results'!$B$2*(O60-1))),IF(N60="PLACED",((((O60-1)*K60)*'complete results'!$B$2)-'complete results'!$B$2),IF(K60=0,-'complete results'!$B$2,IF(K60=0,-'complete results'!$B$2,-('complete results'!$B$2*2)))))))*D60))</f>
        <v>-20</v>
      </c>
      <c r="S60">
        <f>IF(Table13[[#This Row],[VIP Tip?]]="YES",Table13[[#This Row],[Profit @ price taken]],0)</f>
        <v>-20</v>
      </c>
      <c r="T60">
        <f>IF(Table13[[#This Row],[VIP Tip?]]="NO",Table13[[#This Row],[Profit @ price taken]],0)</f>
        <v>0</v>
      </c>
      <c r="AP60" t="str">
        <f t="shared" si="3"/>
        <v/>
      </c>
    </row>
    <row r="61" spans="1:42" ht="15" x14ac:dyDescent="0.2">
      <c r="A61" s="9">
        <v>42560</v>
      </c>
      <c r="B61" s="6" t="s">
        <v>102</v>
      </c>
      <c r="C61" s="6" t="s">
        <v>33</v>
      </c>
      <c r="D61" s="10">
        <v>1</v>
      </c>
      <c r="E61" s="10">
        <v>1.7</v>
      </c>
      <c r="F61" s="62">
        <v>8</v>
      </c>
      <c r="G61" s="10" t="s">
        <v>26</v>
      </c>
      <c r="H61" s="10">
        <v>1.63</v>
      </c>
      <c r="I61" s="10"/>
      <c r="J61" s="10"/>
      <c r="K61" s="10"/>
      <c r="L61" s="10"/>
      <c r="M61" s="10"/>
      <c r="N61" s="7" t="s">
        <v>28</v>
      </c>
      <c r="O61" s="19">
        <f>((H61-1)*(1-(IF(I61="no",0,'complete results'!$B$3)))+1)</f>
        <v>1.5985</v>
      </c>
      <c r="P61" s="19">
        <f>D61*IF(J61="yes",2,1)</f>
        <v>1</v>
      </c>
      <c r="Q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</v>
      </c>
      <c r="R61" s="20">
        <f>IF(ISBLANK(N61),,IF(ISBLANK(H61),,(IF(N61="WON-EW",((((O61-1)*K61)*'complete results'!$B$2)+('complete results'!$B$2*(O61-1))),IF(N61="WON",((((O61-1)*K61)*'complete results'!$B$2)+('complete results'!$B$2*(O61-1))),IF(N61="PLACED",((((O61-1)*K61)*'complete results'!$B$2)-'complete results'!$B$2),IF(K61=0,-'complete results'!$B$2,IF(K61=0,-'complete results'!$B$2,-('complete results'!$B$2*2)))))))*D61))</f>
        <v>11.97</v>
      </c>
      <c r="S61">
        <f>IF(Table13[[#This Row],[VIP Tip?]]="YES",Table13[[#This Row],[Profit @ price taken]],0)</f>
        <v>11.97</v>
      </c>
      <c r="T61">
        <f>IF(Table13[[#This Row],[VIP Tip?]]="NO",Table13[[#This Row],[Profit @ price taken]],0)</f>
        <v>0</v>
      </c>
      <c r="AP61" t="str">
        <f t="shared" si="3"/>
        <v/>
      </c>
    </row>
    <row r="62" spans="1:42" ht="15" x14ac:dyDescent="0.2">
      <c r="A62" s="9">
        <v>42561</v>
      </c>
      <c r="B62" s="6" t="s">
        <v>99</v>
      </c>
      <c r="C62" s="6" t="s">
        <v>33</v>
      </c>
      <c r="D62" s="10">
        <v>1</v>
      </c>
      <c r="E62" s="10">
        <v>1.75</v>
      </c>
      <c r="F62" s="62">
        <v>8</v>
      </c>
      <c r="G62" s="10" t="s">
        <v>26</v>
      </c>
      <c r="H62" s="10">
        <v>1.91</v>
      </c>
      <c r="I62" s="10"/>
      <c r="J62" s="10"/>
      <c r="K62" s="10"/>
      <c r="L62" s="10"/>
      <c r="M62" s="10"/>
      <c r="N62" s="7" t="s">
        <v>28</v>
      </c>
      <c r="O62" s="19">
        <f>((H62-1)*(1-(IF(I62="no",0,'complete results'!$B$3)))+1)</f>
        <v>1.8645</v>
      </c>
      <c r="P62" s="19">
        <f t="shared" si="4"/>
        <v>1</v>
      </c>
      <c r="Q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62" s="20">
        <f>IF(ISBLANK(N62),,IF(ISBLANK(H62),,(IF(N62="WON-EW",((((O62-1)*K62)*'complete results'!$B$2)+('complete results'!$B$2*(O62-1))),IF(N62="WON",((((O62-1)*K62)*'complete results'!$B$2)+('complete results'!$B$2*(O62-1))),IF(N62="PLACED",((((O62-1)*K62)*'complete results'!$B$2)-'complete results'!$B$2),IF(K62=0,-'complete results'!$B$2,IF(K62=0,-'complete results'!$B$2,-('complete results'!$B$2*2)))))))*D62))</f>
        <v>17.29</v>
      </c>
      <c r="S62">
        <f>IF(Table13[[#This Row],[VIP Tip?]]="YES",Table13[[#This Row],[Profit @ price taken]],0)</f>
        <v>17.29</v>
      </c>
      <c r="T62">
        <f>IF(Table13[[#This Row],[VIP Tip?]]="NO",Table13[[#This Row],[Profit @ price taken]],0)</f>
        <v>0</v>
      </c>
      <c r="AB62" s="35"/>
      <c r="AD62" s="35">
        <f>AC62*AB62</f>
        <v>0</v>
      </c>
      <c r="AE62" s="35">
        <f>AB62</f>
        <v>0</v>
      </c>
      <c r="AF62">
        <f>35*4/5</f>
        <v>28</v>
      </c>
      <c r="AP62" t="str">
        <f t="shared" si="3"/>
        <v/>
      </c>
    </row>
    <row r="63" spans="1:42" ht="15" x14ac:dyDescent="0.2">
      <c r="A63" s="9">
        <v>42561</v>
      </c>
      <c r="B63" s="6" t="s">
        <v>100</v>
      </c>
      <c r="C63" s="6" t="s">
        <v>33</v>
      </c>
      <c r="D63" s="10">
        <v>1</v>
      </c>
      <c r="E63" s="10">
        <v>1.63</v>
      </c>
      <c r="F63" s="62">
        <v>8</v>
      </c>
      <c r="G63" s="10" t="s">
        <v>26</v>
      </c>
      <c r="H63" s="10">
        <v>1.67</v>
      </c>
      <c r="I63" s="10"/>
      <c r="J63" s="10"/>
      <c r="K63" s="10"/>
      <c r="L63" s="10"/>
      <c r="M63" s="10"/>
      <c r="N63" s="7" t="s">
        <v>30</v>
      </c>
      <c r="O63" s="19">
        <f>((H63-1)*(1-(IF(I63="no",0,'complete results'!$B$3)))+1)</f>
        <v>1.6364999999999998</v>
      </c>
      <c r="P63" s="19">
        <f t="shared" si="4"/>
        <v>1</v>
      </c>
      <c r="Q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3" s="20">
        <f>IF(ISBLANK(N63),,IF(ISBLANK(H63),,(IF(N63="WON-EW",((((O63-1)*K63)*'complete results'!$B$2)+('complete results'!$B$2*(O63-1))),IF(N63="WON",((((O63-1)*K63)*'complete results'!$B$2)+('complete results'!$B$2*(O63-1))),IF(N63="PLACED",((((O63-1)*K63)*'complete results'!$B$2)-'complete results'!$B$2),IF(K63=0,-'complete results'!$B$2,IF(K63=0,-'complete results'!$B$2,-('complete results'!$B$2*2)))))))*D63))</f>
        <v>-20</v>
      </c>
      <c r="S63">
        <f>IF(Table13[[#This Row],[VIP Tip?]]="YES",Table13[[#This Row],[Profit @ price taken]],0)</f>
        <v>-20</v>
      </c>
      <c r="T63">
        <f>IF(Table13[[#This Row],[VIP Tip?]]="NO",Table13[[#This Row],[Profit @ price taken]],0)</f>
        <v>0</v>
      </c>
      <c r="AP63" t="str">
        <f t="shared" si="3"/>
        <v/>
      </c>
    </row>
    <row r="64" spans="1:42" s="1" customFormat="1" ht="15" x14ac:dyDescent="0.2">
      <c r="A64" s="9">
        <v>42561</v>
      </c>
      <c r="B64" s="6" t="s">
        <v>103</v>
      </c>
      <c r="C64" s="6" t="s">
        <v>33</v>
      </c>
      <c r="D64" s="10">
        <v>1</v>
      </c>
      <c r="E64" s="10">
        <v>2</v>
      </c>
      <c r="F64" s="62">
        <v>6</v>
      </c>
      <c r="G64" s="10" t="s">
        <v>26</v>
      </c>
      <c r="H64" s="10">
        <v>2.1</v>
      </c>
      <c r="I64" s="10"/>
      <c r="J64" s="10"/>
      <c r="K64" s="10"/>
      <c r="L64" s="10"/>
      <c r="M64" s="10"/>
      <c r="N64" s="7" t="s">
        <v>30</v>
      </c>
      <c r="O64" s="19">
        <f>((H64-1)*(1-(IF(I64="no",0,'complete results'!$B$3)))+1)</f>
        <v>2.0449999999999999</v>
      </c>
      <c r="P64" s="19">
        <f t="shared" si="4"/>
        <v>1</v>
      </c>
      <c r="Q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4" s="20">
        <f>IF(ISBLANK(N64),,IF(ISBLANK(H64),,(IF(N64="WON-EW",((((O64-1)*K64)*'complete results'!$B$2)+('complete results'!$B$2*(O64-1))),IF(N64="WON",((((O64-1)*K64)*'complete results'!$B$2)+('complete results'!$B$2*(O64-1))),IF(N64="PLACED",((((O64-1)*K64)*'complete results'!$B$2)-'complete results'!$B$2),IF(K64=0,-'complete results'!$B$2,IF(K64=0,-'complete results'!$B$2,-('complete results'!$B$2*2)))))))*D64))</f>
        <v>-20</v>
      </c>
      <c r="S64" s="1">
        <f>IF(Table13[[#This Row],[VIP Tip?]]="YES",Table13[[#This Row],[Profit @ price taken]],0)</f>
        <v>-20</v>
      </c>
      <c r="T64" s="1">
        <f>IF(Table13[[#This Row],[VIP Tip?]]="NO",Table13[[#This Row],[Profit @ price taken]],0)</f>
        <v>0</v>
      </c>
      <c r="AP64" s="1" t="str">
        <f t="shared" si="3"/>
        <v/>
      </c>
    </row>
    <row r="65" spans="1:42" ht="15" x14ac:dyDescent="0.2">
      <c r="A65" s="9">
        <v>42564</v>
      </c>
      <c r="B65" s="6" t="s">
        <v>110</v>
      </c>
      <c r="C65" s="6" t="s">
        <v>33</v>
      </c>
      <c r="D65" s="10">
        <v>1</v>
      </c>
      <c r="E65" s="10">
        <v>2.14</v>
      </c>
      <c r="F65" s="62">
        <v>8</v>
      </c>
      <c r="G65" s="10" t="s">
        <v>26</v>
      </c>
      <c r="H65" s="10">
        <v>2.2000000000000002</v>
      </c>
      <c r="I65" s="10"/>
      <c r="J65" s="10"/>
      <c r="K65" s="10"/>
      <c r="L65" s="10"/>
      <c r="M65" s="10"/>
      <c r="N65" s="7" t="s">
        <v>30</v>
      </c>
      <c r="O65" s="19">
        <f>((H65-1)*(1-(IF(I65="no",0,'complete results'!$B$3)))+1)</f>
        <v>2.14</v>
      </c>
      <c r="P65" s="19">
        <f t="shared" si="4"/>
        <v>1</v>
      </c>
      <c r="Q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5" s="20">
        <f>IF(ISBLANK(N65),,IF(ISBLANK(H65),,(IF(N65="WON-EW",((((O65-1)*K65)*'complete results'!$B$2)+('complete results'!$B$2*(O65-1))),IF(N65="WON",((((O65-1)*K65)*'complete results'!$B$2)+('complete results'!$B$2*(O65-1))),IF(N65="PLACED",((((O65-1)*K65)*'complete results'!$B$2)-'complete results'!$B$2),IF(K65=0,-'complete results'!$B$2,IF(K65=0,-'complete results'!$B$2,-('complete results'!$B$2*2)))))))*D65))</f>
        <v>-20</v>
      </c>
      <c r="S65" s="2">
        <f>IF(Table13[[#This Row],[VIP Tip?]]="YES",Table13[[#This Row],[Profit @ price taken]],0)</f>
        <v>-20</v>
      </c>
      <c r="T65" s="2">
        <f>IF(Table13[[#This Row],[VIP Tip?]]="NO",Table13[[#This Row],[Profit @ price taken]],0)</f>
        <v>0</v>
      </c>
      <c r="AP65" t="str">
        <f t="shared" si="3"/>
        <v/>
      </c>
    </row>
    <row r="66" spans="1:42" ht="15" x14ac:dyDescent="0.2">
      <c r="A66" s="9">
        <v>42565</v>
      </c>
      <c r="B66" s="6" t="s">
        <v>111</v>
      </c>
      <c r="C66" s="6" t="s">
        <v>85</v>
      </c>
      <c r="D66" s="10">
        <v>1</v>
      </c>
      <c r="E66" s="10">
        <v>1.81</v>
      </c>
      <c r="F66" s="62">
        <v>7</v>
      </c>
      <c r="G66" s="10" t="s">
        <v>27</v>
      </c>
      <c r="H66" s="10">
        <v>1.95</v>
      </c>
      <c r="I66" s="10"/>
      <c r="J66" s="10"/>
      <c r="K66" s="10"/>
      <c r="L66" s="10"/>
      <c r="M66" s="10"/>
      <c r="N66" s="7" t="s">
        <v>30</v>
      </c>
      <c r="O66" s="19">
        <f>((H66-1)*(1-(IF(I66="no",0,'complete results'!$B$3)))+1)</f>
        <v>1.9024999999999999</v>
      </c>
      <c r="P66" s="19">
        <f t="shared" si="4"/>
        <v>1</v>
      </c>
      <c r="Q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6" s="20">
        <f>IF(ISBLANK(N66),,IF(ISBLANK(H66),,(IF(N66="WON-EW",((((O66-1)*K66)*'complete results'!$B$2)+('complete results'!$B$2*(O66-1))),IF(N66="WON",((((O66-1)*K66)*'complete results'!$B$2)+('complete results'!$B$2*(O66-1))),IF(N66="PLACED",((((O66-1)*K66)*'complete results'!$B$2)-'complete results'!$B$2),IF(K66=0,-'complete results'!$B$2,IF(K66=0,-'complete results'!$B$2,-('complete results'!$B$2*2)))))))*D66))</f>
        <v>-20</v>
      </c>
      <c r="S66" s="2">
        <f>IF(Table13[[#This Row],[VIP Tip?]]="YES",Table13[[#This Row],[Profit @ price taken]],0)</f>
        <v>0</v>
      </c>
      <c r="T66" s="2">
        <f>IF(Table13[[#This Row],[VIP Tip?]]="NO",Table13[[#This Row],[Profit @ price taken]],0)</f>
        <v>-20</v>
      </c>
      <c r="AP66" t="b">
        <f t="shared" si="3"/>
        <v>0</v>
      </c>
    </row>
    <row r="67" spans="1:42" ht="15" x14ac:dyDescent="0.2">
      <c r="A67" s="9">
        <v>42568</v>
      </c>
      <c r="B67" s="6" t="s">
        <v>112</v>
      </c>
      <c r="C67" s="6" t="s">
        <v>33</v>
      </c>
      <c r="D67" s="10">
        <v>1</v>
      </c>
      <c r="E67" s="10">
        <v>2</v>
      </c>
      <c r="F67" s="62">
        <v>8</v>
      </c>
      <c r="G67" s="10" t="s">
        <v>26</v>
      </c>
      <c r="H67" s="10">
        <v>2.0499999999999998</v>
      </c>
      <c r="I67" s="10"/>
      <c r="J67" s="10"/>
      <c r="K67" s="10"/>
      <c r="L67" s="10"/>
      <c r="M67" s="10"/>
      <c r="N67" s="7" t="s">
        <v>30</v>
      </c>
      <c r="O67" s="19">
        <f>((H67-1)*(1-(IF(I67="no",0,'complete results'!$B$3)))+1)</f>
        <v>1.9974999999999998</v>
      </c>
      <c r="P67" s="19">
        <f t="shared" si="4"/>
        <v>1</v>
      </c>
      <c r="Q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7" s="20">
        <f>IF(ISBLANK(N67),,IF(ISBLANK(H67),,(IF(N67="WON-EW",((((O67-1)*K67)*'complete results'!$B$2)+('complete results'!$B$2*(O67-1))),IF(N67="WON",((((O67-1)*K67)*'complete results'!$B$2)+('complete results'!$B$2*(O67-1))),IF(N67="PLACED",((((O67-1)*K67)*'complete results'!$B$2)-'complete results'!$B$2),IF(K67=0,-'complete results'!$B$2,IF(K67=0,-'complete results'!$B$2,-('complete results'!$B$2*2)))))))*D67))</f>
        <v>-20</v>
      </c>
      <c r="S67" s="2">
        <f>IF(Table13[[#This Row],[VIP Tip?]]="YES",Table13[[#This Row],[Profit @ price taken]],0)</f>
        <v>-20</v>
      </c>
      <c r="T67" s="2">
        <f>IF(Table13[[#This Row],[VIP Tip?]]="NO",Table13[[#This Row],[Profit @ price taken]],0)</f>
        <v>0</v>
      </c>
      <c r="AP67" t="str">
        <f t="shared" si="3"/>
        <v/>
      </c>
    </row>
    <row r="68" spans="1:42" ht="15" x14ac:dyDescent="0.2">
      <c r="A68" s="9">
        <v>42568</v>
      </c>
      <c r="B68" s="6" t="s">
        <v>113</v>
      </c>
      <c r="C68" s="6" t="s">
        <v>33</v>
      </c>
      <c r="D68" s="10">
        <v>1</v>
      </c>
      <c r="E68" s="10">
        <v>1.74</v>
      </c>
      <c r="F68" s="62">
        <v>6</v>
      </c>
      <c r="G68" s="10" t="s">
        <v>26</v>
      </c>
      <c r="H68" s="10">
        <v>1.99</v>
      </c>
      <c r="I68" s="10"/>
      <c r="J68" s="10"/>
      <c r="K68" s="10"/>
      <c r="L68" s="10"/>
      <c r="M68" s="10"/>
      <c r="N68" s="7" t="s">
        <v>30</v>
      </c>
      <c r="O68" s="19">
        <f>((H68-1)*(1-(IF(I68="no",0,'complete results'!$B$3)))+1)</f>
        <v>1.9405000000000001</v>
      </c>
      <c r="P68" s="19">
        <f t="shared" si="4"/>
        <v>1</v>
      </c>
      <c r="Q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8" s="20">
        <f>IF(ISBLANK(N68),,IF(ISBLANK(H68),,(IF(N68="WON-EW",((((O68-1)*K68)*'complete results'!$B$2)+('complete results'!$B$2*(O68-1))),IF(N68="WON",((((O68-1)*K68)*'complete results'!$B$2)+('complete results'!$B$2*(O68-1))),IF(N68="PLACED",((((O68-1)*K68)*'complete results'!$B$2)-'complete results'!$B$2),IF(K68=0,-'complete results'!$B$2,IF(K68=0,-'complete results'!$B$2,-('complete results'!$B$2*2)))))))*D68))</f>
        <v>-20</v>
      </c>
      <c r="S68" s="2">
        <f>IF(Table13[[#This Row],[VIP Tip?]]="YES",Table13[[#This Row],[Profit @ price taken]],0)</f>
        <v>-20</v>
      </c>
      <c r="T68" s="2">
        <f>IF(Table13[[#This Row],[VIP Tip?]]="NO",Table13[[#This Row],[Profit @ price taken]],0)</f>
        <v>0</v>
      </c>
      <c r="AP68" t="str">
        <f t="shared" si="3"/>
        <v/>
      </c>
    </row>
    <row r="69" spans="1:42" ht="15" x14ac:dyDescent="0.2">
      <c r="A69" s="9">
        <v>42568</v>
      </c>
      <c r="B69" s="6" t="s">
        <v>114</v>
      </c>
      <c r="C69" s="6" t="s">
        <v>33</v>
      </c>
      <c r="D69" s="10">
        <v>1</v>
      </c>
      <c r="E69" s="10">
        <v>1.86</v>
      </c>
      <c r="F69" s="62">
        <v>8</v>
      </c>
      <c r="G69" s="10" t="s">
        <v>27</v>
      </c>
      <c r="H69" s="10">
        <v>2.02</v>
      </c>
      <c r="I69" s="10"/>
      <c r="J69" s="10"/>
      <c r="K69" s="10"/>
      <c r="L69" s="10"/>
      <c r="M69" s="10"/>
      <c r="N69" s="7" t="s">
        <v>30</v>
      </c>
      <c r="O69" s="19">
        <f>((H69-1)*(1-(IF(I69="no",0,'complete results'!$B$3)))+1)</f>
        <v>1.9689999999999999</v>
      </c>
      <c r="P69" s="19">
        <f t="shared" si="4"/>
        <v>1</v>
      </c>
      <c r="Q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9" s="20">
        <f>IF(ISBLANK(N69),,IF(ISBLANK(H69),,(IF(N69="WON-EW",((((O69-1)*K69)*'complete results'!$B$2)+('complete results'!$B$2*(O69-1))),IF(N69="WON",((((O69-1)*K69)*'complete results'!$B$2)+('complete results'!$B$2*(O69-1))),IF(N69="PLACED",((((O69-1)*K69)*'complete results'!$B$2)-'complete results'!$B$2),IF(K69=0,-'complete results'!$B$2,IF(K69=0,-'complete results'!$B$2,-('complete results'!$B$2*2)))))))*D69))</f>
        <v>-20</v>
      </c>
      <c r="S69" s="2">
        <f>IF(Table13[[#This Row],[VIP Tip?]]="YES",Table13[[#This Row],[Profit @ price taken]],0)</f>
        <v>0</v>
      </c>
      <c r="T69" s="2">
        <f>IF(Table13[[#This Row],[VIP Tip?]]="NO",Table13[[#This Row],[Profit @ price taken]],0)</f>
        <v>-20</v>
      </c>
      <c r="Z69" s="35"/>
      <c r="AD69" s="35">
        <f>(AC69-1)*Z69</f>
        <v>0</v>
      </c>
      <c r="AE69" s="36">
        <f>AD69/4</f>
        <v>0</v>
      </c>
      <c r="AF69" s="36">
        <f>AE69+AD69</f>
        <v>0</v>
      </c>
      <c r="AK69">
        <f>30*3.5</f>
        <v>105</v>
      </c>
      <c r="AL69">
        <f>AK69/4</f>
        <v>26.25</v>
      </c>
      <c r="AP69" t="b">
        <f t="shared" si="3"/>
        <v>0</v>
      </c>
    </row>
    <row r="70" spans="1:42" ht="15" x14ac:dyDescent="0.2">
      <c r="A70" s="9">
        <v>42568</v>
      </c>
      <c r="B70" s="6" t="s">
        <v>115</v>
      </c>
      <c r="C70" s="6" t="s">
        <v>33</v>
      </c>
      <c r="D70" s="10">
        <v>1</v>
      </c>
      <c r="E70" s="10">
        <v>1.86</v>
      </c>
      <c r="F70" s="62">
        <v>8</v>
      </c>
      <c r="G70" s="10" t="s">
        <v>26</v>
      </c>
      <c r="H70" s="10">
        <v>1.7</v>
      </c>
      <c r="I70" s="10"/>
      <c r="J70" s="10"/>
      <c r="K70" s="10"/>
      <c r="L70" s="10"/>
      <c r="M70" s="10"/>
      <c r="N70" s="7" t="s">
        <v>30</v>
      </c>
      <c r="O70" s="19">
        <f>((H70-1)*(1-(IF(I70="no",0,'complete results'!$B$3)))+1)</f>
        <v>1.665</v>
      </c>
      <c r="P70" s="19">
        <f t="shared" si="4"/>
        <v>1</v>
      </c>
      <c r="Q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0" s="20">
        <f>IF(ISBLANK(N70),,IF(ISBLANK(H70),,(IF(N70="WON-EW",((((O70-1)*K70)*'complete results'!$B$2)+('complete results'!$B$2*(O70-1))),IF(N70="WON",((((O70-1)*K70)*'complete results'!$B$2)+('complete results'!$B$2*(O70-1))),IF(N70="PLACED",((((O70-1)*K70)*'complete results'!$B$2)-'complete results'!$B$2),IF(K70=0,-'complete results'!$B$2,IF(K70=0,-'complete results'!$B$2,-('complete results'!$B$2*2)))))))*D70))</f>
        <v>-20</v>
      </c>
      <c r="S70" s="2">
        <f>IF(Table13[[#This Row],[VIP Tip?]]="YES",Table13[[#This Row],[Profit @ price taken]],0)</f>
        <v>-20</v>
      </c>
      <c r="T70" s="2">
        <f>IF(Table13[[#This Row],[VIP Tip?]]="NO",Table13[[#This Row],[Profit @ price taken]],0)</f>
        <v>0</v>
      </c>
      <c r="AH70" s="35">
        <v>20</v>
      </c>
      <c r="AI70" s="35">
        <f>4*AH70</f>
        <v>80</v>
      </c>
      <c r="AJ70" s="35">
        <f>AI70/5</f>
        <v>16</v>
      </c>
      <c r="AK70" s="35">
        <f>AJ70+AI70</f>
        <v>96</v>
      </c>
      <c r="AP70" t="str">
        <f t="shared" si="3"/>
        <v/>
      </c>
    </row>
    <row r="71" spans="1:42" ht="15" x14ac:dyDescent="0.2">
      <c r="A71" s="9">
        <v>42571</v>
      </c>
      <c r="B71" s="6" t="s">
        <v>116</v>
      </c>
      <c r="C71" s="6" t="s">
        <v>85</v>
      </c>
      <c r="D71" s="10">
        <v>1</v>
      </c>
      <c r="E71" s="10">
        <v>1.96</v>
      </c>
      <c r="F71" s="62">
        <v>7</v>
      </c>
      <c r="G71" s="10" t="s">
        <v>27</v>
      </c>
      <c r="H71" s="10">
        <v>1.96</v>
      </c>
      <c r="I71" s="10"/>
      <c r="J71" s="10"/>
      <c r="K71" s="10"/>
      <c r="L71" s="10"/>
      <c r="M71" s="10"/>
      <c r="N71" s="7" t="s">
        <v>30</v>
      </c>
      <c r="O71" s="19">
        <f>((H71-1)*(1-(IF(I71="no",0,'complete results'!$B$3)))+1)</f>
        <v>1.9119999999999999</v>
      </c>
      <c r="P71" s="19">
        <f t="shared" si="4"/>
        <v>1</v>
      </c>
      <c r="Q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1" s="20">
        <f>IF(ISBLANK(N71),,IF(ISBLANK(H71),,(IF(N71="WON-EW",((((O71-1)*K71)*'complete results'!$B$2)+('complete results'!$B$2*(O71-1))),IF(N71="WON",((((O71-1)*K71)*'complete results'!$B$2)+('complete results'!$B$2*(O71-1))),IF(N71="PLACED",((((O71-1)*K71)*'complete results'!$B$2)-'complete results'!$B$2),IF(K71=0,-'complete results'!$B$2,IF(K71=0,-'complete results'!$B$2,-('complete results'!$B$2*2)))))))*D71))</f>
        <v>-20</v>
      </c>
      <c r="S71" s="2">
        <f>IF(Table13[[#This Row],[VIP Tip?]]="YES",Table13[[#This Row],[Profit @ price taken]],0)</f>
        <v>0</v>
      </c>
      <c r="T71" s="2">
        <f>IF(Table13[[#This Row],[VIP Tip?]]="NO",Table13[[#This Row],[Profit @ price taken]],0)</f>
        <v>-20</v>
      </c>
      <c r="U71" s="30" t="s">
        <v>118</v>
      </c>
      <c r="AP71" t="b">
        <f t="shared" si="3"/>
        <v>0</v>
      </c>
    </row>
    <row r="72" spans="1:42" ht="15" x14ac:dyDescent="0.2">
      <c r="A72" s="9">
        <v>42571</v>
      </c>
      <c r="B72" s="6" t="s">
        <v>116</v>
      </c>
      <c r="C72" s="6" t="s">
        <v>33</v>
      </c>
      <c r="D72" s="10">
        <v>1</v>
      </c>
      <c r="E72" s="10">
        <v>1.5</v>
      </c>
      <c r="F72" s="62">
        <v>8</v>
      </c>
      <c r="G72" s="10" t="s">
        <v>26</v>
      </c>
      <c r="H72" s="10">
        <v>1.5</v>
      </c>
      <c r="I72" s="10"/>
      <c r="J72" s="10"/>
      <c r="K72" s="10"/>
      <c r="L72" s="10"/>
      <c r="M72" s="10"/>
      <c r="N72" s="7" t="s">
        <v>30</v>
      </c>
      <c r="O72" s="19">
        <f>((H72-1)*(1-(IF(I72="no",0,'complete results'!$B$3)))+1)</f>
        <v>1.4750000000000001</v>
      </c>
      <c r="P72" s="19">
        <f t="shared" si="4"/>
        <v>1</v>
      </c>
      <c r="Q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2" s="20">
        <f>IF(ISBLANK(N72),,IF(ISBLANK(H72),,(IF(N72="WON-EW",((((O72-1)*K72)*'complete results'!$B$2)+('complete results'!$B$2*(O72-1))),IF(N72="WON",((((O72-1)*K72)*'complete results'!$B$2)+('complete results'!$B$2*(O72-1))),IF(N72="PLACED",((((O72-1)*K72)*'complete results'!$B$2)-'complete results'!$B$2),IF(K72=0,-'complete results'!$B$2,IF(K72=0,-'complete results'!$B$2,-('complete results'!$B$2*2)))))))*D72))</f>
        <v>-20</v>
      </c>
      <c r="S72" s="2">
        <f>IF(Table13[[#This Row],[VIP Tip?]]="YES",Table13[[#This Row],[Profit @ price taken]],0)</f>
        <v>-20</v>
      </c>
      <c r="T72" s="2">
        <f>IF(Table13[[#This Row],[VIP Tip?]]="NO",Table13[[#This Row],[Profit @ price taken]],0)</f>
        <v>0</v>
      </c>
      <c r="U72" s="30" t="s">
        <v>118</v>
      </c>
      <c r="AP72" t="str">
        <f t="shared" si="3"/>
        <v/>
      </c>
    </row>
    <row r="73" spans="1:42" ht="15" x14ac:dyDescent="0.2">
      <c r="A73" s="9">
        <v>42571</v>
      </c>
      <c r="B73" s="6" t="s">
        <v>117</v>
      </c>
      <c r="C73" s="6" t="s">
        <v>85</v>
      </c>
      <c r="D73" s="10">
        <v>1</v>
      </c>
      <c r="E73" s="10">
        <v>1.6</v>
      </c>
      <c r="F73" s="62">
        <v>7</v>
      </c>
      <c r="G73" s="10" t="s">
        <v>27</v>
      </c>
      <c r="H73" s="10">
        <v>1.6</v>
      </c>
      <c r="I73" s="10"/>
      <c r="J73" s="10"/>
      <c r="K73" s="10"/>
      <c r="L73" s="10"/>
      <c r="M73" s="10"/>
      <c r="N73" s="7" t="s">
        <v>28</v>
      </c>
      <c r="O73" s="19">
        <f>((H73-1)*(1-(IF(I73="no",0,'complete results'!$B$3)))+1)</f>
        <v>1.57</v>
      </c>
      <c r="P73" s="19">
        <f t="shared" si="4"/>
        <v>1</v>
      </c>
      <c r="Q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12.000000000000002</v>
      </c>
      <c r="R73" s="20">
        <f>IF(ISBLANK(N73),,IF(ISBLANK(H73),,(IF(N73="WON-EW",((((O73-1)*K73)*'complete results'!$B$2)+('complete results'!$B$2*(O73-1))),IF(N73="WON",((((O73-1)*K73)*'complete results'!$B$2)+('complete results'!$B$2*(O73-1))),IF(N73="PLACED",((((O73-1)*K73)*'complete results'!$B$2)-'complete results'!$B$2),IF(K73=0,-'complete results'!$B$2,IF(K73=0,-'complete results'!$B$2,-('complete results'!$B$2*2)))))))*D73))</f>
        <v>11.400000000000002</v>
      </c>
      <c r="S73" s="2">
        <f>IF(Table13[[#This Row],[VIP Tip?]]="YES",Table13[[#This Row],[Profit @ price taken]],0)</f>
        <v>0</v>
      </c>
      <c r="T73" s="2">
        <f>IF(Table13[[#This Row],[VIP Tip?]]="NO",Table13[[#This Row],[Profit @ price taken]],0)</f>
        <v>11.400000000000002</v>
      </c>
      <c r="U73" s="30" t="s">
        <v>118</v>
      </c>
      <c r="AP73" t="b">
        <f t="shared" ref="AP73:AP136" si="6">IF(S73=0,IF(T73=0,"Error"),"")</f>
        <v>0</v>
      </c>
    </row>
    <row r="74" spans="1:42" ht="15" x14ac:dyDescent="0.2">
      <c r="A74" s="9">
        <v>42574</v>
      </c>
      <c r="B74" s="72" t="s">
        <v>119</v>
      </c>
      <c r="C74" s="6" t="s">
        <v>33</v>
      </c>
      <c r="D74" s="10">
        <v>1</v>
      </c>
      <c r="E74" s="10">
        <v>1.77</v>
      </c>
      <c r="F74" s="62">
        <v>8</v>
      </c>
      <c r="G74" s="10" t="s">
        <v>26</v>
      </c>
      <c r="H74" s="10">
        <v>1.85</v>
      </c>
      <c r="I74" s="10"/>
      <c r="J74" s="10"/>
      <c r="K74" s="10"/>
      <c r="L74" s="10"/>
      <c r="M74" s="10"/>
      <c r="N74" s="7" t="s">
        <v>28</v>
      </c>
      <c r="O74" s="19">
        <f>((H74-1)*(1-(IF(I74="no",0,'complete results'!$B$3)))+1)</f>
        <v>1.8075000000000001</v>
      </c>
      <c r="P74" s="19">
        <f t="shared" si="4"/>
        <v>1</v>
      </c>
      <c r="Q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15.4</v>
      </c>
      <c r="R74" s="20">
        <f>IF(ISBLANK(N74),,IF(ISBLANK(H74),,(IF(N74="WON-EW",((((O74-1)*K74)*'complete results'!$B$2)+('complete results'!$B$2*(O74-1))),IF(N74="WON",((((O74-1)*K74)*'complete results'!$B$2)+('complete results'!$B$2*(O74-1))),IF(N74="PLACED",((((O74-1)*K74)*'complete results'!$B$2)-'complete results'!$B$2),IF(K74=0,-'complete results'!$B$2,IF(K74=0,-'complete results'!$B$2,-('complete results'!$B$2*2)))))))*D74))</f>
        <v>16.150000000000002</v>
      </c>
      <c r="S74" s="2">
        <f>IF(Table13[[#This Row],[VIP Tip?]]="YES",Table13[[#This Row],[Profit @ price taken]],0)</f>
        <v>16.150000000000002</v>
      </c>
      <c r="T74" s="2">
        <f>IF(Table13[[#This Row],[VIP Tip?]]="NO",Table13[[#This Row],[Profit @ price taken]],0)</f>
        <v>0</v>
      </c>
      <c r="AP74" t="str">
        <f t="shared" si="6"/>
        <v/>
      </c>
    </row>
    <row r="75" spans="1:42" ht="15" x14ac:dyDescent="0.2">
      <c r="A75" s="9">
        <v>42574</v>
      </c>
      <c r="B75" s="6" t="s">
        <v>120</v>
      </c>
      <c r="C75" s="6" t="s">
        <v>33</v>
      </c>
      <c r="D75" s="10">
        <v>1</v>
      </c>
      <c r="E75" s="10">
        <v>1.75</v>
      </c>
      <c r="F75" s="62">
        <v>7</v>
      </c>
      <c r="G75" s="10" t="s">
        <v>27</v>
      </c>
      <c r="H75" s="10">
        <v>1.75</v>
      </c>
      <c r="I75" s="10"/>
      <c r="J75" s="10"/>
      <c r="K75" s="10"/>
      <c r="L75" s="10"/>
      <c r="M75" s="10"/>
      <c r="N75" s="7" t="s">
        <v>28</v>
      </c>
      <c r="O75" s="19">
        <f>((H75-1)*(1-(IF(I75="no",0,'complete results'!$B$3)))+1)</f>
        <v>1.7124999999999999</v>
      </c>
      <c r="P75" s="19">
        <f t="shared" si="4"/>
        <v>1</v>
      </c>
      <c r="Q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75" s="20">
        <f>IF(ISBLANK(N75),,IF(ISBLANK(H75),,(IF(N75="WON-EW",((((O75-1)*K75)*'complete results'!$B$2)+('complete results'!$B$2*(O75-1))),IF(N75="WON",((((O75-1)*K75)*'complete results'!$B$2)+('complete results'!$B$2*(O75-1))),IF(N75="PLACED",((((O75-1)*K75)*'complete results'!$B$2)-'complete results'!$B$2),IF(K75=0,-'complete results'!$B$2,IF(K75=0,-'complete results'!$B$2,-('complete results'!$B$2*2)))))))*D75))</f>
        <v>14.249999999999998</v>
      </c>
      <c r="S75" s="2">
        <f>IF(Table13[[#This Row],[VIP Tip?]]="YES",Table13[[#This Row],[Profit @ price taken]],0)</f>
        <v>0</v>
      </c>
      <c r="T75" s="2">
        <f>IF(Table13[[#This Row],[VIP Tip?]]="NO",Table13[[#This Row],[Profit @ price taken]],0)</f>
        <v>14.249999999999998</v>
      </c>
      <c r="AP75" t="b">
        <f t="shared" si="6"/>
        <v>0</v>
      </c>
    </row>
    <row r="76" spans="1:42" ht="15" x14ac:dyDescent="0.2">
      <c r="A76" s="9">
        <v>42574</v>
      </c>
      <c r="B76" s="6" t="s">
        <v>121</v>
      </c>
      <c r="C76" s="6" t="s">
        <v>33</v>
      </c>
      <c r="D76" s="10">
        <v>1</v>
      </c>
      <c r="E76" s="10">
        <v>2</v>
      </c>
      <c r="F76" s="62">
        <v>8</v>
      </c>
      <c r="G76" s="10" t="s">
        <v>26</v>
      </c>
      <c r="H76" s="10">
        <v>2</v>
      </c>
      <c r="I76" s="10"/>
      <c r="J76" s="10"/>
      <c r="K76" s="10"/>
      <c r="L76" s="10"/>
      <c r="M76" s="10"/>
      <c r="N76" s="7" t="s">
        <v>30</v>
      </c>
      <c r="O76" s="19">
        <f>((H76-1)*(1-(IF(I76="no",0,'complete results'!$B$3)))+1)</f>
        <v>1.95</v>
      </c>
      <c r="P76" s="19">
        <f t="shared" si="4"/>
        <v>1</v>
      </c>
      <c r="Q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6" s="20">
        <f>IF(ISBLANK(N76),,IF(ISBLANK(H76),,(IF(N76="WON-EW",((((O76-1)*K76)*'complete results'!$B$2)+('complete results'!$B$2*(O76-1))),IF(N76="WON",((((O76-1)*K76)*'complete results'!$B$2)+('complete results'!$B$2*(O76-1))),IF(N76="PLACED",((((O76-1)*K76)*'complete results'!$B$2)-'complete results'!$B$2),IF(K76=0,-'complete results'!$B$2,IF(K76=0,-'complete results'!$B$2,-('complete results'!$B$2*2)))))))*D76))</f>
        <v>-20</v>
      </c>
      <c r="S76" s="2">
        <f>IF(Table13[[#This Row],[VIP Tip?]]="YES",Table13[[#This Row],[Profit @ price taken]],0)</f>
        <v>-20</v>
      </c>
      <c r="T76" s="2">
        <f>IF(Table13[[#This Row],[VIP Tip?]]="NO",Table13[[#This Row],[Profit @ price taken]],0)</f>
        <v>0</v>
      </c>
      <c r="AP76" t="str">
        <f t="shared" si="6"/>
        <v/>
      </c>
    </row>
    <row r="77" spans="1:42" ht="15" x14ac:dyDescent="0.2">
      <c r="A77" s="9">
        <v>42575</v>
      </c>
      <c r="B77" s="6" t="s">
        <v>122</v>
      </c>
      <c r="C77" s="6" t="s">
        <v>33</v>
      </c>
      <c r="D77" s="10">
        <v>1</v>
      </c>
      <c r="E77" s="10">
        <v>2.35</v>
      </c>
      <c r="F77" s="62">
        <v>8</v>
      </c>
      <c r="G77" s="10" t="s">
        <v>26</v>
      </c>
      <c r="H77" s="10">
        <v>2.35</v>
      </c>
      <c r="I77" s="10"/>
      <c r="J77" s="10"/>
      <c r="K77" s="10"/>
      <c r="L77" s="10"/>
      <c r="M77" s="10"/>
      <c r="N77" s="7" t="s">
        <v>30</v>
      </c>
      <c r="O77" s="19">
        <f>((H77-1)*(1-(IF(I77="no",0,'complete results'!$B$3)))+1)</f>
        <v>2.2824999999999998</v>
      </c>
      <c r="P77" s="19">
        <f t="shared" si="4"/>
        <v>1</v>
      </c>
      <c r="Q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7" s="20">
        <f>IF(ISBLANK(N77),,IF(ISBLANK(H77),,(IF(N77="WON-EW",((((O77-1)*K77)*'complete results'!$B$2)+('complete results'!$B$2*(O77-1))),IF(N77="WON",((((O77-1)*K77)*'complete results'!$B$2)+('complete results'!$B$2*(O77-1))),IF(N77="PLACED",((((O77-1)*K77)*'complete results'!$B$2)-'complete results'!$B$2),IF(K77=0,-'complete results'!$B$2,IF(K77=0,-'complete results'!$B$2,-('complete results'!$B$2*2)))))))*D77))</f>
        <v>-20</v>
      </c>
      <c r="S77" s="2">
        <f>IF(Table13[[#This Row],[VIP Tip?]]="YES",Table13[[#This Row],[Profit @ price taken]],0)</f>
        <v>-20</v>
      </c>
      <c r="T77" s="2">
        <f>IF(Table13[[#This Row],[VIP Tip?]]="NO",Table13[[#This Row],[Profit @ price taken]],0)</f>
        <v>0</v>
      </c>
      <c r="U77" s="30" t="s">
        <v>118</v>
      </c>
      <c r="AP77" t="str">
        <f t="shared" si="6"/>
        <v/>
      </c>
    </row>
    <row r="78" spans="1:42" ht="15" x14ac:dyDescent="0.2">
      <c r="A78" s="9">
        <v>42575</v>
      </c>
      <c r="B78" s="6" t="s">
        <v>123</v>
      </c>
      <c r="C78" s="6" t="s">
        <v>33</v>
      </c>
      <c r="D78" s="10">
        <v>1</v>
      </c>
      <c r="E78" s="10">
        <v>1.65</v>
      </c>
      <c r="F78" s="62">
        <v>6</v>
      </c>
      <c r="G78" s="10" t="s">
        <v>26</v>
      </c>
      <c r="H78" s="10">
        <v>1.74</v>
      </c>
      <c r="I78" s="10"/>
      <c r="J78" s="10"/>
      <c r="K78" s="10"/>
      <c r="L78" s="10"/>
      <c r="M78" s="10"/>
      <c r="N78" s="7" t="s">
        <v>30</v>
      </c>
      <c r="O78" s="19">
        <f>((H78-1)*(1-(IF(I78="no",0,'complete results'!$B$3)))+1)</f>
        <v>1.7029999999999998</v>
      </c>
      <c r="P78" s="19">
        <f t="shared" si="4"/>
        <v>1</v>
      </c>
      <c r="Q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8" s="20">
        <f>IF(ISBLANK(N78),,IF(ISBLANK(H78),,(IF(N78="WON-EW",((((O78-1)*K78)*'complete results'!$B$2)+('complete results'!$B$2*(O78-1))),IF(N78="WON",((((O78-1)*K78)*'complete results'!$B$2)+('complete results'!$B$2*(O78-1))),IF(N78="PLACED",((((O78-1)*K78)*'complete results'!$B$2)-'complete results'!$B$2),IF(K78=0,-'complete results'!$B$2,IF(K78=0,-'complete results'!$B$2,-('complete results'!$B$2*2)))))))*D78))</f>
        <v>-20</v>
      </c>
      <c r="S78" s="2">
        <f>IF(Table13[[#This Row],[VIP Tip?]]="YES",Table13[[#This Row],[Profit @ price taken]],0)</f>
        <v>-20</v>
      </c>
      <c r="T78" s="2">
        <f>IF(Table13[[#This Row],[VIP Tip?]]="NO",Table13[[#This Row],[Profit @ price taken]],0)</f>
        <v>0</v>
      </c>
      <c r="AP78" t="str">
        <f t="shared" si="6"/>
        <v/>
      </c>
    </row>
    <row r="79" spans="1:42" ht="15" x14ac:dyDescent="0.2">
      <c r="A79" s="9">
        <v>42576</v>
      </c>
      <c r="B79" s="6" t="s">
        <v>124</v>
      </c>
      <c r="C79" s="6" t="s">
        <v>33</v>
      </c>
      <c r="D79" s="10">
        <v>1</v>
      </c>
      <c r="E79" s="10">
        <v>1.57</v>
      </c>
      <c r="F79" s="62">
        <v>7</v>
      </c>
      <c r="G79" s="10" t="s">
        <v>27</v>
      </c>
      <c r="H79" s="10">
        <v>1.57</v>
      </c>
      <c r="I79" s="10"/>
      <c r="J79" s="10"/>
      <c r="K79" s="10"/>
      <c r="L79" s="10"/>
      <c r="M79" s="10"/>
      <c r="N79" s="7" t="s">
        <v>28</v>
      </c>
      <c r="O79" s="19">
        <f>((H79-1)*(1-(IF(I79="no",0,'complete results'!$B$3)))+1)</f>
        <v>1.5415000000000001</v>
      </c>
      <c r="P79" s="19">
        <f t="shared" si="4"/>
        <v>1</v>
      </c>
      <c r="Q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11.400000000000002</v>
      </c>
      <c r="R79" s="20">
        <f>IF(ISBLANK(N79),,IF(ISBLANK(H79),,(IF(N79="WON-EW",((((O79-1)*K79)*'complete results'!$B$2)+('complete results'!$B$2*(O79-1))),IF(N79="WON",((((O79-1)*K79)*'complete results'!$B$2)+('complete results'!$B$2*(O79-1))),IF(N79="PLACED",((((O79-1)*K79)*'complete results'!$B$2)-'complete results'!$B$2),IF(K79=0,-'complete results'!$B$2,IF(K79=0,-'complete results'!$B$2,-('complete results'!$B$2*2)))))))*D79))</f>
        <v>10.830000000000002</v>
      </c>
      <c r="S79" s="2">
        <f>IF(Table13[[#This Row],[VIP Tip?]]="YES",Table13[[#This Row],[Profit @ price taken]],0)</f>
        <v>0</v>
      </c>
      <c r="T79" s="2">
        <f>IF(Table13[[#This Row],[VIP Tip?]]="NO",Table13[[#This Row],[Profit @ price taken]],0)</f>
        <v>10.830000000000002</v>
      </c>
      <c r="U79" s="30" t="s">
        <v>118</v>
      </c>
      <c r="AP79" t="b">
        <f t="shared" si="6"/>
        <v>0</v>
      </c>
    </row>
    <row r="80" spans="1:42" ht="15" x14ac:dyDescent="0.2">
      <c r="A80" s="9">
        <v>42581</v>
      </c>
      <c r="B80" s="6" t="s">
        <v>125</v>
      </c>
      <c r="C80" s="6" t="s">
        <v>33</v>
      </c>
      <c r="D80" s="10">
        <v>1</v>
      </c>
      <c r="E80" s="10">
        <v>1.5</v>
      </c>
      <c r="F80" s="62">
        <v>6</v>
      </c>
      <c r="G80" s="10" t="s">
        <v>27</v>
      </c>
      <c r="H80" s="10">
        <v>1.5</v>
      </c>
      <c r="I80" s="10"/>
      <c r="J80" s="10"/>
      <c r="K80" s="10"/>
      <c r="L80" s="10"/>
      <c r="M80" s="10"/>
      <c r="N80" s="7" t="s">
        <v>28</v>
      </c>
      <c r="O80" s="19">
        <f>((H80-1)*(1-(IF(I80="no",0,'complete results'!$B$3)))+1)</f>
        <v>1.4750000000000001</v>
      </c>
      <c r="P80" s="19">
        <f t="shared" si="4"/>
        <v>1</v>
      </c>
      <c r="Q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80" s="20">
        <f>IF(ISBLANK(N80),,IF(ISBLANK(H80),,(IF(N80="WON-EW",((((O80-1)*K80)*'complete results'!$B$2)+('complete results'!$B$2*(O80-1))),IF(N80="WON",((((O80-1)*K80)*'complete results'!$B$2)+('complete results'!$B$2*(O80-1))),IF(N80="PLACED",((((O80-1)*K80)*'complete results'!$B$2)-'complete results'!$B$2),IF(K80=0,-'complete results'!$B$2,IF(K80=0,-'complete results'!$B$2,-('complete results'!$B$2*2)))))))*D80))</f>
        <v>9.5000000000000018</v>
      </c>
      <c r="S80" s="2">
        <f>IF(Table13[[#This Row],[VIP Tip?]]="YES",Table13[[#This Row],[Profit @ price taken]],0)</f>
        <v>0</v>
      </c>
      <c r="T80" s="2">
        <f>IF(Table13[[#This Row],[VIP Tip?]]="NO",Table13[[#This Row],[Profit @ price taken]],0)</f>
        <v>9.5000000000000018</v>
      </c>
      <c r="AP80" t="b">
        <f t="shared" si="6"/>
        <v>0</v>
      </c>
    </row>
    <row r="81" spans="1:42" ht="15" x14ac:dyDescent="0.2">
      <c r="A81" s="9">
        <v>42581</v>
      </c>
      <c r="B81" s="6" t="s">
        <v>126</v>
      </c>
      <c r="C81" s="6" t="s">
        <v>85</v>
      </c>
      <c r="D81" s="10">
        <v>1</v>
      </c>
      <c r="E81" s="10">
        <v>2.44</v>
      </c>
      <c r="F81" s="62">
        <v>7</v>
      </c>
      <c r="G81" s="10" t="s">
        <v>26</v>
      </c>
      <c r="H81" s="10">
        <v>2.5</v>
      </c>
      <c r="I81" s="10"/>
      <c r="J81" s="10"/>
      <c r="K81" s="10"/>
      <c r="L81" s="10"/>
      <c r="M81" s="10"/>
      <c r="N81" s="7" t="s">
        <v>28</v>
      </c>
      <c r="O81" s="19">
        <f>((H81-1)*(1-(IF(I81="no",0,'complete results'!$B$3)))+1)</f>
        <v>2.4249999999999998</v>
      </c>
      <c r="P81" s="19">
        <f t="shared" si="4"/>
        <v>1</v>
      </c>
      <c r="Q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28.799999999999997</v>
      </c>
      <c r="R81" s="20">
        <f>IF(ISBLANK(N81),,IF(ISBLANK(H81),,(IF(N81="WON-EW",((((O81-1)*K81)*'complete results'!$B$2)+('complete results'!$B$2*(O81-1))),IF(N81="WON",((((O81-1)*K81)*'complete results'!$B$2)+('complete results'!$B$2*(O81-1))),IF(N81="PLACED",((((O81-1)*K81)*'complete results'!$B$2)-'complete results'!$B$2),IF(K81=0,-'complete results'!$B$2,IF(K81=0,-'complete results'!$B$2,-('complete results'!$B$2*2)))))))*D81))</f>
        <v>28.499999999999996</v>
      </c>
      <c r="S81" s="2">
        <f>IF(Table13[[#This Row],[VIP Tip?]]="YES",Table13[[#This Row],[Profit @ price taken]],0)</f>
        <v>28.499999999999996</v>
      </c>
      <c r="T81" s="2">
        <f>IF(Table13[[#This Row],[VIP Tip?]]="NO",Table13[[#This Row],[Profit @ price taken]],0)</f>
        <v>0</v>
      </c>
      <c r="AP81" t="str">
        <f t="shared" si="6"/>
        <v/>
      </c>
    </row>
    <row r="82" spans="1:42" ht="15" x14ac:dyDescent="0.2">
      <c r="A82" s="9">
        <v>42581</v>
      </c>
      <c r="B82" s="6" t="s">
        <v>127</v>
      </c>
      <c r="C82" s="6" t="s">
        <v>85</v>
      </c>
      <c r="D82" s="10">
        <v>1</v>
      </c>
      <c r="E82" s="10">
        <v>2.08</v>
      </c>
      <c r="F82" s="62">
        <v>7</v>
      </c>
      <c r="G82" s="10" t="s">
        <v>26</v>
      </c>
      <c r="H82" s="10">
        <v>2.13</v>
      </c>
      <c r="I82" s="10"/>
      <c r="J82" s="10"/>
      <c r="K82" s="10"/>
      <c r="L82" s="10"/>
      <c r="M82" s="10"/>
      <c r="N82" s="7" t="s">
        <v>30</v>
      </c>
      <c r="O82" s="19">
        <f>((H82-1)*(1-(IF(I82="no",0,'complete results'!$B$3)))+1)</f>
        <v>2.0735000000000001</v>
      </c>
      <c r="P82" s="19">
        <f t="shared" ref="P82:P147" si="7">D82*IF(J82="yes",2,1)</f>
        <v>1</v>
      </c>
      <c r="Q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82" s="20">
        <f>IF(ISBLANK(N82),,IF(ISBLANK(H82),,(IF(N82="WON-EW",((((O82-1)*K82)*'complete results'!$B$2)+('complete results'!$B$2*(O82-1))),IF(N82="WON",((((O82-1)*K82)*'complete results'!$B$2)+('complete results'!$B$2*(O82-1))),IF(N82="PLACED",((((O82-1)*K82)*'complete results'!$B$2)-'complete results'!$B$2),IF(K82=0,-'complete results'!$B$2,IF(K82=0,-'complete results'!$B$2,-('complete results'!$B$2*2)))))))*D82))</f>
        <v>-20</v>
      </c>
      <c r="S82" s="2">
        <f>IF(Table13[[#This Row],[VIP Tip?]]="YES",Table13[[#This Row],[Profit @ price taken]],0)</f>
        <v>-20</v>
      </c>
      <c r="T82" s="2">
        <f>IF(Table13[[#This Row],[VIP Tip?]]="NO",Table13[[#This Row],[Profit @ price taken]],0)</f>
        <v>0</v>
      </c>
      <c r="AP82" t="str">
        <f t="shared" si="6"/>
        <v/>
      </c>
    </row>
    <row r="83" spans="1:42" ht="15" x14ac:dyDescent="0.2">
      <c r="A83" s="9">
        <v>42581</v>
      </c>
      <c r="B83" s="6" t="s">
        <v>128</v>
      </c>
      <c r="C83" s="6" t="s">
        <v>41</v>
      </c>
      <c r="D83" s="10">
        <v>1</v>
      </c>
      <c r="E83" s="10">
        <v>1.99</v>
      </c>
      <c r="F83" s="62">
        <v>7</v>
      </c>
      <c r="G83" s="10" t="s">
        <v>27</v>
      </c>
      <c r="H83" s="10">
        <v>1.66</v>
      </c>
      <c r="I83" s="10"/>
      <c r="J83" s="10"/>
      <c r="K83" s="10"/>
      <c r="L83" s="10"/>
      <c r="M83" s="10"/>
      <c r="N83" s="7" t="s">
        <v>28</v>
      </c>
      <c r="O83" s="19">
        <f>((H83-1)*(1-(IF(I83="no",0,'complete results'!$B$3)))+1)</f>
        <v>1.6269999999999998</v>
      </c>
      <c r="P83" s="19">
        <f t="shared" si="7"/>
        <v>1</v>
      </c>
      <c r="Q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19.8</v>
      </c>
      <c r="R83" s="20">
        <f>IF(ISBLANK(N83),,IF(ISBLANK(H83),,(IF(N83="WON-EW",((((O83-1)*K83)*'complete results'!$B$2)+('complete results'!$B$2*(O83-1))),IF(N83="WON",((((O83-1)*K83)*'complete results'!$B$2)+('complete results'!$B$2*(O83-1))),IF(N83="PLACED",((((O83-1)*K83)*'complete results'!$B$2)-'complete results'!$B$2),IF(K83=0,-'complete results'!$B$2,IF(K83=0,-'complete results'!$B$2,-('complete results'!$B$2*2)))))))*D83))</f>
        <v>12.539999999999996</v>
      </c>
      <c r="S83" s="2">
        <f>IF(Table13[[#This Row],[VIP Tip?]]="YES",Table13[[#This Row],[Profit @ price taken]],0)</f>
        <v>0</v>
      </c>
      <c r="T83" s="2">
        <f>IF(Table13[[#This Row],[VIP Tip?]]="NO",Table13[[#This Row],[Profit @ price taken]],0)</f>
        <v>12.539999999999996</v>
      </c>
      <c r="AP83" t="b">
        <f t="shared" si="6"/>
        <v>0</v>
      </c>
    </row>
    <row r="84" spans="1:42" ht="15" x14ac:dyDescent="0.2">
      <c r="A84" s="9">
        <v>42581</v>
      </c>
      <c r="B84" s="6" t="s">
        <v>129</v>
      </c>
      <c r="C84" s="6" t="s">
        <v>85</v>
      </c>
      <c r="D84" s="10">
        <v>1</v>
      </c>
      <c r="E84" s="10">
        <v>1.75</v>
      </c>
      <c r="F84" s="62">
        <v>6</v>
      </c>
      <c r="G84" s="10" t="s">
        <v>27</v>
      </c>
      <c r="H84" s="10">
        <v>1.77</v>
      </c>
      <c r="I84" s="10"/>
      <c r="J84" s="10"/>
      <c r="K84" s="10"/>
      <c r="L84" s="10"/>
      <c r="M84" s="10"/>
      <c r="N84" s="7" t="s">
        <v>28</v>
      </c>
      <c r="O84" s="19">
        <f>((H84-1)*(1-(IF(I84="no",0,'complete results'!$B$3)))+1)</f>
        <v>1.7315</v>
      </c>
      <c r="P84" s="19">
        <f t="shared" si="7"/>
        <v>1</v>
      </c>
      <c r="Q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84" s="20">
        <f>IF(ISBLANK(N84),,IF(ISBLANK(H84),,(IF(N84="WON-EW",((((O84-1)*K84)*'complete results'!$B$2)+('complete results'!$B$2*(O84-1))),IF(N84="WON",((((O84-1)*K84)*'complete results'!$B$2)+('complete results'!$B$2*(O84-1))),IF(N84="PLACED",((((O84-1)*K84)*'complete results'!$B$2)-'complete results'!$B$2),IF(K84=0,-'complete results'!$B$2,IF(K84=0,-'complete results'!$B$2,-('complete results'!$B$2*2)))))))*D84))</f>
        <v>14.63</v>
      </c>
      <c r="S84" s="2">
        <f>IF(Table13[[#This Row],[VIP Tip?]]="YES",Table13[[#This Row],[Profit @ price taken]],0)</f>
        <v>0</v>
      </c>
      <c r="T84" s="2">
        <f>IF(Table13[[#This Row],[VIP Tip?]]="NO",Table13[[#This Row],[Profit @ price taken]],0)</f>
        <v>14.63</v>
      </c>
      <c r="AP84" t="b">
        <f t="shared" si="6"/>
        <v>0</v>
      </c>
    </row>
    <row r="85" spans="1:42" ht="15" x14ac:dyDescent="0.2">
      <c r="A85" s="9">
        <v>42582</v>
      </c>
      <c r="B85" s="6" t="s">
        <v>130</v>
      </c>
      <c r="C85" s="6" t="s">
        <v>33</v>
      </c>
      <c r="D85" s="10">
        <v>1</v>
      </c>
      <c r="E85" s="10">
        <v>2.13</v>
      </c>
      <c r="F85" s="62">
        <v>7</v>
      </c>
      <c r="G85" s="10" t="s">
        <v>27</v>
      </c>
      <c r="H85" s="10">
        <v>2.15</v>
      </c>
      <c r="I85" s="10"/>
      <c r="J85" s="10"/>
      <c r="K85" s="10"/>
      <c r="L85" s="10"/>
      <c r="M85" s="10"/>
      <c r="N85" s="7" t="s">
        <v>28</v>
      </c>
      <c r="O85" s="19">
        <f>((H85-1)*(1-(IF(I85="no",0,'complete results'!$B$3)))+1)</f>
        <v>2.0924999999999998</v>
      </c>
      <c r="P85" s="19">
        <f t="shared" si="7"/>
        <v>1</v>
      </c>
      <c r="Q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22.599999999999998</v>
      </c>
      <c r="R85" s="20">
        <f>IF(ISBLANK(N85),,IF(ISBLANK(H85),,(IF(N85="WON-EW",((((O85-1)*K85)*'complete results'!$B$2)+('complete results'!$B$2*(O85-1))),IF(N85="WON",((((O85-1)*K85)*'complete results'!$B$2)+('complete results'!$B$2*(O85-1))),IF(N85="PLACED",((((O85-1)*K85)*'complete results'!$B$2)-'complete results'!$B$2),IF(K85=0,-'complete results'!$B$2,IF(K85=0,-'complete results'!$B$2,-('complete results'!$B$2*2)))))))*D85))</f>
        <v>21.849999999999994</v>
      </c>
      <c r="S85" s="2">
        <f>IF(Table13[[#This Row],[VIP Tip?]]="YES",Table13[[#This Row],[Profit @ price taken]],0)</f>
        <v>0</v>
      </c>
      <c r="T85" s="2">
        <f>IF(Table13[[#This Row],[VIP Tip?]]="NO",Table13[[#This Row],[Profit @ price taken]],0)</f>
        <v>21.849999999999994</v>
      </c>
      <c r="AP85" t="b">
        <f t="shared" si="6"/>
        <v>0</v>
      </c>
    </row>
    <row r="86" spans="1:42" ht="15" x14ac:dyDescent="0.2">
      <c r="A86" s="9">
        <v>42582</v>
      </c>
      <c r="B86" s="6" t="s">
        <v>131</v>
      </c>
      <c r="C86" s="6" t="s">
        <v>85</v>
      </c>
      <c r="D86" s="10">
        <v>1</v>
      </c>
      <c r="E86" s="10">
        <v>1.8</v>
      </c>
      <c r="F86" s="62">
        <v>6</v>
      </c>
      <c r="G86" s="10" t="s">
        <v>27</v>
      </c>
      <c r="H86" s="10">
        <v>1.8</v>
      </c>
      <c r="I86" s="10"/>
      <c r="J86" s="10"/>
      <c r="K86" s="10"/>
      <c r="L86" s="10"/>
      <c r="M86" s="10"/>
      <c r="N86" s="7" t="s">
        <v>28</v>
      </c>
      <c r="O86" s="19">
        <f>((H86-1)*(1-(IF(I86="no",0,'complete results'!$B$3)))+1)</f>
        <v>1.76</v>
      </c>
      <c r="P86" s="19">
        <f t="shared" si="7"/>
        <v>1</v>
      </c>
      <c r="Q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86" s="20">
        <f>IF(ISBLANK(N86),,IF(ISBLANK(H86),,(IF(N86="WON-EW",((((O86-1)*K86)*'complete results'!$B$2)+('complete results'!$B$2*(O86-1))),IF(N86="WON",((((O86-1)*K86)*'complete results'!$B$2)+('complete results'!$B$2*(O86-1))),IF(N86="PLACED",((((O86-1)*K86)*'complete results'!$B$2)-'complete results'!$B$2),IF(K86=0,-'complete results'!$B$2,IF(K86=0,-'complete results'!$B$2,-('complete results'!$B$2*2)))))))*D86))</f>
        <v>15.2</v>
      </c>
      <c r="S86" s="2">
        <f>IF(Table13[[#This Row],[VIP Tip?]]="YES",Table13[[#This Row],[Profit @ price taken]],0)</f>
        <v>0</v>
      </c>
      <c r="T86" s="2">
        <f>IF(Table13[[#This Row],[VIP Tip?]]="NO",Table13[[#This Row],[Profit @ price taken]],0)</f>
        <v>15.2</v>
      </c>
      <c r="AP86" t="b">
        <f t="shared" si="6"/>
        <v>0</v>
      </c>
    </row>
    <row r="87" spans="1:42" ht="15" x14ac:dyDescent="0.2">
      <c r="A87" s="9">
        <v>42582</v>
      </c>
      <c r="B87" s="6" t="s">
        <v>132</v>
      </c>
      <c r="C87" s="6" t="s">
        <v>33</v>
      </c>
      <c r="D87" s="10">
        <v>1</v>
      </c>
      <c r="E87" s="10">
        <v>1.79</v>
      </c>
      <c r="F87" s="62">
        <v>7</v>
      </c>
      <c r="G87" s="10" t="s">
        <v>27</v>
      </c>
      <c r="H87" s="10">
        <v>1.77</v>
      </c>
      <c r="I87" s="10"/>
      <c r="J87" s="10"/>
      <c r="K87" s="10"/>
      <c r="L87" s="10"/>
      <c r="M87" s="10"/>
      <c r="N87" s="7" t="s">
        <v>28</v>
      </c>
      <c r="O87" s="19">
        <f>((H87-1)*(1-(IF(I87="no",0,'complete results'!$B$3)))+1)</f>
        <v>1.7315</v>
      </c>
      <c r="P87" s="19">
        <f t="shared" si="7"/>
        <v>1</v>
      </c>
      <c r="Q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15.8</v>
      </c>
      <c r="R87" s="20">
        <f>IF(ISBLANK(N87),,IF(ISBLANK(H87),,(IF(N87="WON-EW",((((O87-1)*K87)*'complete results'!$B$2)+('complete results'!$B$2*(O87-1))),IF(N87="WON",((((O87-1)*K87)*'complete results'!$B$2)+('complete results'!$B$2*(O87-1))),IF(N87="PLACED",((((O87-1)*K87)*'complete results'!$B$2)-'complete results'!$B$2),IF(K87=0,-'complete results'!$B$2,IF(K87=0,-'complete results'!$B$2,-('complete results'!$B$2*2)))))))*D87))</f>
        <v>14.63</v>
      </c>
      <c r="S87" s="2">
        <f>IF(Table13[[#This Row],[VIP Tip?]]="YES",Table13[[#This Row],[Profit @ price taken]],0)</f>
        <v>0</v>
      </c>
      <c r="T87" s="2">
        <f>IF(Table13[[#This Row],[VIP Tip?]]="NO",Table13[[#This Row],[Profit @ price taken]],0)</f>
        <v>14.63</v>
      </c>
      <c r="AP87" t="b">
        <f t="shared" si="6"/>
        <v>0</v>
      </c>
    </row>
    <row r="88" spans="1:42" ht="15" x14ac:dyDescent="0.2">
      <c r="A88" s="9">
        <v>42582</v>
      </c>
      <c r="B88" s="6" t="s">
        <v>133</v>
      </c>
      <c r="C88" s="6" t="s">
        <v>33</v>
      </c>
      <c r="D88" s="10">
        <v>1</v>
      </c>
      <c r="E88" s="10">
        <v>1.53</v>
      </c>
      <c r="F88" s="62">
        <v>6</v>
      </c>
      <c r="G88" s="10" t="s">
        <v>26</v>
      </c>
      <c r="H88" s="10">
        <v>1.53</v>
      </c>
      <c r="I88" s="10"/>
      <c r="J88" s="10"/>
      <c r="K88" s="10"/>
      <c r="L88" s="10"/>
      <c r="M88" s="10"/>
      <c r="N88" s="7" t="s">
        <v>30</v>
      </c>
      <c r="O88" s="19">
        <f>((H88-1)*(1-(IF(I88="no",0,'complete results'!$B$3)))+1)</f>
        <v>1.5034999999999998</v>
      </c>
      <c r="P88" s="19">
        <f t="shared" si="7"/>
        <v>1</v>
      </c>
      <c r="Q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88" s="20">
        <f>IF(ISBLANK(N88),,IF(ISBLANK(H88),,(IF(N88="WON-EW",((((O88-1)*K88)*'complete results'!$B$2)+('complete results'!$B$2*(O88-1))),IF(N88="WON",((((O88-1)*K88)*'complete results'!$B$2)+('complete results'!$B$2*(O88-1))),IF(N88="PLACED",((((O88-1)*K88)*'complete results'!$B$2)-'complete results'!$B$2),IF(K88=0,-'complete results'!$B$2,IF(K88=0,-'complete results'!$B$2,-('complete results'!$B$2*2)))))))*D88))</f>
        <v>-20</v>
      </c>
      <c r="S88" s="2">
        <f>IF(Table13[[#This Row],[VIP Tip?]]="YES",Table13[[#This Row],[Profit @ price taken]],0)</f>
        <v>-20</v>
      </c>
      <c r="T88" s="2">
        <f>IF(Table13[[#This Row],[VIP Tip?]]="NO",Table13[[#This Row],[Profit @ price taken]],0)</f>
        <v>0</v>
      </c>
      <c r="AP88" t="str">
        <f t="shared" si="6"/>
        <v/>
      </c>
    </row>
    <row r="89" spans="1:42" s="1" customFormat="1" ht="15" x14ac:dyDescent="0.2">
      <c r="A89" s="9">
        <v>42582</v>
      </c>
      <c r="B89" s="6" t="s">
        <v>134</v>
      </c>
      <c r="C89" s="6" t="s">
        <v>85</v>
      </c>
      <c r="D89" s="10">
        <v>1</v>
      </c>
      <c r="E89" s="10">
        <v>1.65</v>
      </c>
      <c r="F89" s="62">
        <v>6</v>
      </c>
      <c r="G89" s="10" t="s">
        <v>27</v>
      </c>
      <c r="H89" s="10">
        <v>1.65</v>
      </c>
      <c r="I89" s="10"/>
      <c r="J89" s="10"/>
      <c r="K89" s="10"/>
      <c r="L89" s="10"/>
      <c r="M89" s="10"/>
      <c r="N89" s="7" t="s">
        <v>28</v>
      </c>
      <c r="O89" s="19">
        <f>((H89-1)*(1-(IF(I89="no",0,'complete results'!$B$3)))+1)</f>
        <v>1.6174999999999999</v>
      </c>
      <c r="P89" s="19">
        <f t="shared" si="7"/>
        <v>1</v>
      </c>
      <c r="Q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12.999999999999998</v>
      </c>
      <c r="R89" s="20">
        <f>IF(ISBLANK(N89),,IF(ISBLANK(H89),,(IF(N89="WON-EW",((((O89-1)*K89)*'complete results'!$B$2)+('complete results'!$B$2*(O89-1))),IF(N89="WON",((((O89-1)*K89)*'complete results'!$B$2)+('complete results'!$B$2*(O89-1))),IF(N89="PLACED",((((O89-1)*K89)*'complete results'!$B$2)-'complete results'!$B$2),IF(K89=0,-'complete results'!$B$2,IF(K89=0,-'complete results'!$B$2,-('complete results'!$B$2*2)))))))*D89))</f>
        <v>12.349999999999998</v>
      </c>
      <c r="S89" s="1">
        <f>IF(Table13[[#This Row],[VIP Tip?]]="YES",Table13[[#This Row],[Profit @ price taken]],0)</f>
        <v>0</v>
      </c>
      <c r="T89" s="1">
        <f>IF(Table13[[#This Row],[VIP Tip?]]="NO",Table13[[#This Row],[Profit @ price taken]],0)</f>
        <v>12.349999999999998</v>
      </c>
      <c r="AP89" s="1" t="b">
        <f t="shared" si="6"/>
        <v>0</v>
      </c>
    </row>
    <row r="90" spans="1:42" ht="15" x14ac:dyDescent="0.2">
      <c r="A90" s="9">
        <v>42602</v>
      </c>
      <c r="B90" s="6" t="s">
        <v>135</v>
      </c>
      <c r="C90" s="6" t="s">
        <v>33</v>
      </c>
      <c r="D90" s="10">
        <v>1</v>
      </c>
      <c r="E90" s="10">
        <v>3.07</v>
      </c>
      <c r="F90" s="62">
        <v>7</v>
      </c>
      <c r="G90" s="10" t="s">
        <v>26</v>
      </c>
      <c r="H90" s="10">
        <v>3.1</v>
      </c>
      <c r="I90" s="10"/>
      <c r="J90" s="10"/>
      <c r="K90" s="10"/>
      <c r="L90" s="10"/>
      <c r="M90" s="10"/>
      <c r="N90" s="7" t="s">
        <v>30</v>
      </c>
      <c r="O90" s="19">
        <f>((H90-1)*(1-(IF(I90="no",0,'complete results'!$B$3)))+1)</f>
        <v>2.9950000000000001</v>
      </c>
      <c r="P90" s="19">
        <f t="shared" si="7"/>
        <v>1</v>
      </c>
      <c r="Q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0" s="20">
        <f>IF(ISBLANK(N90),,IF(ISBLANK(H90),,(IF(N90="WON-EW",((((O90-1)*K90)*'complete results'!$B$2)+('complete results'!$B$2*(O90-1))),IF(N90="WON",((((O90-1)*K90)*'complete results'!$B$2)+('complete results'!$B$2*(O90-1))),IF(N90="PLACED",((((O90-1)*K90)*'complete results'!$B$2)-'complete results'!$B$2),IF(K90=0,-'complete results'!$B$2,IF(K90=0,-'complete results'!$B$2,-('complete results'!$B$2*2)))))))*D90))</f>
        <v>-20</v>
      </c>
      <c r="S90" s="2">
        <f>IF(Table13[[#This Row],[VIP Tip?]]="YES",Table13[[#This Row],[Profit @ price taken]],0)</f>
        <v>-20</v>
      </c>
      <c r="T90" s="2">
        <f>IF(Table13[[#This Row],[VIP Tip?]]="NO",Table13[[#This Row],[Profit @ price taken]],0)</f>
        <v>0</v>
      </c>
      <c r="AP90" t="str">
        <f t="shared" si="6"/>
        <v/>
      </c>
    </row>
    <row r="91" spans="1:42" ht="15" x14ac:dyDescent="0.2">
      <c r="A91" s="9">
        <v>42602</v>
      </c>
      <c r="B91" s="6" t="s">
        <v>142</v>
      </c>
      <c r="C91" s="6" t="s">
        <v>41</v>
      </c>
      <c r="D91" s="10">
        <v>1</v>
      </c>
      <c r="E91" s="10">
        <v>1.79</v>
      </c>
      <c r="F91" s="62">
        <v>7</v>
      </c>
      <c r="G91" s="10" t="s">
        <v>26</v>
      </c>
      <c r="H91" s="10">
        <v>1.76</v>
      </c>
      <c r="I91" s="10"/>
      <c r="J91" s="10"/>
      <c r="K91" s="10"/>
      <c r="L91" s="10"/>
      <c r="M91" s="10"/>
      <c r="N91" s="7" t="s">
        <v>28</v>
      </c>
      <c r="O91" s="19">
        <f>((H91-1)*(1-(IF(I91="no",0,'complete results'!$B$3)))+1)</f>
        <v>1.722</v>
      </c>
      <c r="P91" s="19">
        <f>D91*IF(J91="yes",2,1)</f>
        <v>1</v>
      </c>
      <c r="Q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15.8</v>
      </c>
      <c r="R91" s="20">
        <f>IF(ISBLANK(N91),,IF(ISBLANK(H91),,(IF(N91="WON-EW",((((O91-1)*K91)*'complete results'!$B$2)+('complete results'!$B$2*(O91-1))),IF(N91="WON",((((O91-1)*K91)*'complete results'!$B$2)+('complete results'!$B$2*(O91-1))),IF(N91="PLACED",((((O91-1)*K91)*'complete results'!$B$2)-'complete results'!$B$2),IF(K91=0,-'complete results'!$B$2,IF(K91=0,-'complete results'!$B$2,-('complete results'!$B$2*2)))))))*D91))</f>
        <v>14.44</v>
      </c>
      <c r="S91" s="2">
        <f>IF(Table13[[#This Row],[VIP Tip?]]="YES",Table13[[#This Row],[Profit @ price taken]],0)</f>
        <v>14.44</v>
      </c>
      <c r="T91" s="2">
        <f>IF(Table13[[#This Row],[VIP Tip?]]="NO",Table13[[#This Row],[Profit @ price taken]],0)</f>
        <v>0</v>
      </c>
      <c r="AP91" t="str">
        <f t="shared" si="6"/>
        <v/>
      </c>
    </row>
    <row r="92" spans="1:42" ht="15" x14ac:dyDescent="0.2">
      <c r="A92" s="9">
        <v>42602</v>
      </c>
      <c r="B92" s="6" t="s">
        <v>143</v>
      </c>
      <c r="C92" s="6" t="s">
        <v>33</v>
      </c>
      <c r="D92" s="10">
        <v>1</v>
      </c>
      <c r="E92" s="10">
        <v>2.21</v>
      </c>
      <c r="F92" s="62">
        <v>7</v>
      </c>
      <c r="G92" s="10" t="s">
        <v>26</v>
      </c>
      <c r="H92" s="10">
        <v>2.2999999999999998</v>
      </c>
      <c r="I92" s="10"/>
      <c r="J92" s="10"/>
      <c r="K92" s="10"/>
      <c r="L92" s="10"/>
      <c r="M92" s="10"/>
      <c r="N92" s="7" t="s">
        <v>28</v>
      </c>
      <c r="O92" s="19">
        <f>((H92-1)*(1-(IF(I92="no",0,'complete results'!$B$3)))+1)</f>
        <v>2.2349999999999999</v>
      </c>
      <c r="P92" s="19">
        <f>D92*IF(J92="yes",2,1)</f>
        <v>1</v>
      </c>
      <c r="Q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24.2</v>
      </c>
      <c r="R92" s="20">
        <f>IF(ISBLANK(N92),,IF(ISBLANK(H92),,(IF(N92="WON-EW",((((O92-1)*K92)*'complete results'!$B$2)+('complete results'!$B$2*(O92-1))),IF(N92="WON",((((O92-1)*K92)*'complete results'!$B$2)+('complete results'!$B$2*(O92-1))),IF(N92="PLACED",((((O92-1)*K92)*'complete results'!$B$2)-'complete results'!$B$2),IF(K92=0,-'complete results'!$B$2,IF(K92=0,-'complete results'!$B$2,-('complete results'!$B$2*2)))))))*D92))</f>
        <v>24.699999999999996</v>
      </c>
      <c r="S92" s="2">
        <f>IF(Table13[[#This Row],[VIP Tip?]]="YES",Table13[[#This Row],[Profit @ price taken]],0)</f>
        <v>24.699999999999996</v>
      </c>
      <c r="T92" s="2">
        <f>IF(Table13[[#This Row],[VIP Tip?]]="NO",Table13[[#This Row],[Profit @ price taken]],0)</f>
        <v>0</v>
      </c>
      <c r="AP92" t="str">
        <f t="shared" si="6"/>
        <v/>
      </c>
    </row>
    <row r="93" spans="1:42" ht="15" x14ac:dyDescent="0.2">
      <c r="A93" s="9">
        <v>42602</v>
      </c>
      <c r="B93" s="6" t="s">
        <v>136</v>
      </c>
      <c r="C93" s="6" t="s">
        <v>33</v>
      </c>
      <c r="D93" s="10">
        <v>1</v>
      </c>
      <c r="E93" s="10">
        <v>1.67</v>
      </c>
      <c r="F93" s="62">
        <v>7</v>
      </c>
      <c r="G93" s="10" t="s">
        <v>27</v>
      </c>
      <c r="H93" s="10">
        <v>1.98</v>
      </c>
      <c r="I93" s="10"/>
      <c r="J93" s="10"/>
      <c r="K93" s="10"/>
      <c r="L93" s="10"/>
      <c r="M93" s="10"/>
      <c r="N93" s="7" t="s">
        <v>30</v>
      </c>
      <c r="O93" s="19">
        <f>((H93-1)*(1-(IF(I93="no",0,'complete results'!$B$3)))+1)</f>
        <v>1.931</v>
      </c>
      <c r="P93" s="19">
        <f t="shared" si="7"/>
        <v>1</v>
      </c>
      <c r="Q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3" s="20">
        <f>IF(ISBLANK(N93),,IF(ISBLANK(H93),,(IF(N93="WON-EW",((((O93-1)*K93)*'complete results'!$B$2)+('complete results'!$B$2*(O93-1))),IF(N93="WON",((((O93-1)*K93)*'complete results'!$B$2)+('complete results'!$B$2*(O93-1))),IF(N93="PLACED",((((O93-1)*K93)*'complete results'!$B$2)-'complete results'!$B$2),IF(K93=0,-'complete results'!$B$2,IF(K93=0,-'complete results'!$B$2,-('complete results'!$B$2*2)))))))*D93))</f>
        <v>-20</v>
      </c>
      <c r="S93" s="2">
        <f>IF(Table13[[#This Row],[VIP Tip?]]="YES",Table13[[#This Row],[Profit @ price taken]],0)</f>
        <v>0</v>
      </c>
      <c r="T93" s="2">
        <f>IF(Table13[[#This Row],[VIP Tip?]]="NO",Table13[[#This Row],[Profit @ price taken]],0)</f>
        <v>-20</v>
      </c>
      <c r="AP93" t="b">
        <f t="shared" si="6"/>
        <v>0</v>
      </c>
    </row>
    <row r="94" spans="1:42" ht="15" x14ac:dyDescent="0.2">
      <c r="A94" s="9">
        <v>42602</v>
      </c>
      <c r="B94" s="6" t="s">
        <v>137</v>
      </c>
      <c r="C94" s="6" t="s">
        <v>33</v>
      </c>
      <c r="D94" s="10">
        <v>1</v>
      </c>
      <c r="E94" s="10">
        <v>1.95</v>
      </c>
      <c r="F94" s="62">
        <v>7</v>
      </c>
      <c r="G94" s="10" t="s">
        <v>27</v>
      </c>
      <c r="H94" s="10">
        <v>1.95</v>
      </c>
      <c r="I94" s="10"/>
      <c r="J94" s="10"/>
      <c r="K94" s="10"/>
      <c r="L94" s="10"/>
      <c r="M94" s="10"/>
      <c r="N94" s="7" t="s">
        <v>30</v>
      </c>
      <c r="O94" s="19">
        <f>((H94-1)*(1-(IF(I94="no",0,'complete results'!$B$3)))+1)</f>
        <v>1.9024999999999999</v>
      </c>
      <c r="P94" s="19">
        <f t="shared" si="7"/>
        <v>1</v>
      </c>
      <c r="Q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4" s="20">
        <f>IF(ISBLANK(N94),,IF(ISBLANK(H94),,(IF(N94="WON-EW",((((O94-1)*K94)*'complete results'!$B$2)+('complete results'!$B$2*(O94-1))),IF(N94="WON",((((O94-1)*K94)*'complete results'!$B$2)+('complete results'!$B$2*(O94-1))),IF(N94="PLACED",((((O94-1)*K94)*'complete results'!$B$2)-'complete results'!$B$2),IF(K94=0,-'complete results'!$B$2,IF(K94=0,-'complete results'!$B$2,-('complete results'!$B$2*2)))))))*D94))</f>
        <v>-20</v>
      </c>
      <c r="S94" s="2">
        <f>IF(Table13[[#This Row],[VIP Tip?]]="YES",Table13[[#This Row],[Profit @ price taken]],0)</f>
        <v>0</v>
      </c>
      <c r="T94" s="2">
        <f>IF(Table13[[#This Row],[VIP Tip?]]="NO",Table13[[#This Row],[Profit @ price taken]],0)</f>
        <v>-20</v>
      </c>
      <c r="AP94" t="b">
        <f t="shared" si="6"/>
        <v>0</v>
      </c>
    </row>
    <row r="95" spans="1:42" ht="15" x14ac:dyDescent="0.2">
      <c r="A95" s="9">
        <v>42603</v>
      </c>
      <c r="B95" s="6" t="s">
        <v>138</v>
      </c>
      <c r="C95" s="6" t="s">
        <v>33</v>
      </c>
      <c r="D95" s="10">
        <v>1</v>
      </c>
      <c r="E95" s="10">
        <v>1.58</v>
      </c>
      <c r="F95" s="62">
        <v>8</v>
      </c>
      <c r="G95" s="10" t="s">
        <v>26</v>
      </c>
      <c r="H95" s="10">
        <v>1.6</v>
      </c>
      <c r="I95" s="10"/>
      <c r="J95" s="10"/>
      <c r="K95" s="10"/>
      <c r="L95" s="10"/>
      <c r="M95" s="10"/>
      <c r="N95" s="7" t="s">
        <v>30</v>
      </c>
      <c r="O95" s="19">
        <f>((H95-1)*(1-(IF(I95="no",0,'complete results'!$B$3)))+1)</f>
        <v>1.57</v>
      </c>
      <c r="P95" s="19">
        <f t="shared" si="7"/>
        <v>1</v>
      </c>
      <c r="Q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5" s="20">
        <f>IF(ISBLANK(N95),,IF(ISBLANK(H95),,(IF(N95="WON-EW",((((O95-1)*K95)*'complete results'!$B$2)+('complete results'!$B$2*(O95-1))),IF(N95="WON",((((O95-1)*K95)*'complete results'!$B$2)+('complete results'!$B$2*(O95-1))),IF(N95="PLACED",((((O95-1)*K95)*'complete results'!$B$2)-'complete results'!$B$2),IF(K95=0,-'complete results'!$B$2,IF(K95=0,-'complete results'!$B$2,-('complete results'!$B$2*2)))))))*D95))</f>
        <v>-20</v>
      </c>
      <c r="S95" s="2">
        <f>IF(Table13[[#This Row],[VIP Tip?]]="YES",Table13[[#This Row],[Profit @ price taken]],0)</f>
        <v>-20</v>
      </c>
      <c r="T95" s="2">
        <f>IF(Table13[[#This Row],[VIP Tip?]]="NO",Table13[[#This Row],[Profit @ price taken]],0)</f>
        <v>0</v>
      </c>
      <c r="V95" t="s">
        <v>139</v>
      </c>
      <c r="AP95" t="str">
        <f t="shared" si="6"/>
        <v/>
      </c>
    </row>
    <row r="96" spans="1:42" ht="15" x14ac:dyDescent="0.2">
      <c r="A96" s="9">
        <v>42603</v>
      </c>
      <c r="B96" s="6" t="s">
        <v>140</v>
      </c>
      <c r="C96" s="6" t="s">
        <v>33</v>
      </c>
      <c r="D96" s="10">
        <v>1</v>
      </c>
      <c r="E96" s="10">
        <v>1.5</v>
      </c>
      <c r="F96" s="62">
        <v>8</v>
      </c>
      <c r="G96" s="10" t="s">
        <v>26</v>
      </c>
      <c r="H96" s="10">
        <v>1.5</v>
      </c>
      <c r="I96" s="10"/>
      <c r="J96" s="10"/>
      <c r="K96" s="10"/>
      <c r="L96" s="10"/>
      <c r="M96" s="10"/>
      <c r="N96" s="7" t="s">
        <v>30</v>
      </c>
      <c r="O96" s="19">
        <f>((H96-1)*(1-(IF(I96="no",0,'complete results'!$B$3)))+1)</f>
        <v>1.4750000000000001</v>
      </c>
      <c r="P96" s="19">
        <f>D96*IF(J96="yes",2,1)</f>
        <v>1</v>
      </c>
      <c r="Q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6" s="20">
        <f>IF(ISBLANK(N96),,IF(ISBLANK(H96),,(IF(N96="WON-EW",((((O96-1)*K96)*'complete results'!$B$2)+('complete results'!$B$2*(O96-1))),IF(N96="WON",((((O96-1)*K96)*'complete results'!$B$2)+('complete results'!$B$2*(O96-1))),IF(N96="PLACED",((((O96-1)*K96)*'complete results'!$B$2)-'complete results'!$B$2),IF(K96=0,-'complete results'!$B$2,IF(K96=0,-'complete results'!$B$2,-('complete results'!$B$2*2)))))))*D96))</f>
        <v>-20</v>
      </c>
      <c r="S96" s="2">
        <f>IF(Table13[[#This Row],[VIP Tip?]]="YES",Table13[[#This Row],[Profit @ price taken]],0)</f>
        <v>-20</v>
      </c>
      <c r="T96" s="2">
        <f>IF(Table13[[#This Row],[VIP Tip?]]="NO",Table13[[#This Row],[Profit @ price taken]],0)</f>
        <v>0</v>
      </c>
      <c r="AP96" t="str">
        <f t="shared" si="6"/>
        <v/>
      </c>
    </row>
    <row r="97" spans="1:42" ht="15" x14ac:dyDescent="0.2">
      <c r="A97" s="9">
        <v>42603</v>
      </c>
      <c r="B97" s="6" t="s">
        <v>141</v>
      </c>
      <c r="C97" s="6" t="s">
        <v>33</v>
      </c>
      <c r="D97" s="10">
        <v>1</v>
      </c>
      <c r="E97" s="10">
        <v>2</v>
      </c>
      <c r="F97" s="62">
        <v>7</v>
      </c>
      <c r="G97" s="10" t="s">
        <v>27</v>
      </c>
      <c r="H97" s="10">
        <v>1.91</v>
      </c>
      <c r="I97" s="10"/>
      <c r="J97" s="10"/>
      <c r="K97" s="10"/>
      <c r="L97" s="10"/>
      <c r="M97" s="10"/>
      <c r="N97" s="7" t="s">
        <v>28</v>
      </c>
      <c r="O97" s="19">
        <f>((H97-1)*(1-(IF(I97="no",0,'complete results'!$B$3)))+1)</f>
        <v>1.8645</v>
      </c>
      <c r="P97" s="19">
        <f>D97*IF(J97="yes",2,1)</f>
        <v>1</v>
      </c>
      <c r="Q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</v>
      </c>
      <c r="R97" s="20">
        <f>IF(ISBLANK(N97),,IF(ISBLANK(H97),,(IF(N97="WON-EW",((((O97-1)*K97)*'complete results'!$B$2)+('complete results'!$B$2*(O97-1))),IF(N97="WON",((((O97-1)*K97)*'complete results'!$B$2)+('complete results'!$B$2*(O97-1))),IF(N97="PLACED",((((O97-1)*K97)*'complete results'!$B$2)-'complete results'!$B$2),IF(K97=0,-'complete results'!$B$2,IF(K97=0,-'complete results'!$B$2,-('complete results'!$B$2*2)))))))*D97))</f>
        <v>17.29</v>
      </c>
      <c r="S97" s="2">
        <f>IF(Table13[[#This Row],[VIP Tip?]]="YES",Table13[[#This Row],[Profit @ price taken]],0)</f>
        <v>0</v>
      </c>
      <c r="T97" s="2">
        <f>IF(Table13[[#This Row],[VIP Tip?]]="NO",Table13[[#This Row],[Profit @ price taken]],0)</f>
        <v>17.29</v>
      </c>
      <c r="AP97" t="b">
        <f t="shared" si="6"/>
        <v>0</v>
      </c>
    </row>
    <row r="98" spans="1:42" ht="15.75" x14ac:dyDescent="0.25">
      <c r="A98" s="9">
        <v>42604</v>
      </c>
      <c r="B98" s="6" t="s">
        <v>144</v>
      </c>
      <c r="C98" s="6" t="s">
        <v>33</v>
      </c>
      <c r="D98" s="10">
        <v>1</v>
      </c>
      <c r="E98" s="10">
        <v>2.41</v>
      </c>
      <c r="F98" s="62">
        <v>7</v>
      </c>
      <c r="G98" s="10" t="s">
        <v>26</v>
      </c>
      <c r="H98" s="10">
        <v>2.62</v>
      </c>
      <c r="I98" s="10"/>
      <c r="J98" s="10"/>
      <c r="K98" s="10"/>
      <c r="L98" s="10"/>
      <c r="M98" s="10"/>
      <c r="N98" s="7" t="s">
        <v>30</v>
      </c>
      <c r="O98" s="19">
        <f>((H98-1)*(1-(IF(I98="no",0,'complete results'!$B$3)))+1)</f>
        <v>2.5389999999999997</v>
      </c>
      <c r="P98" s="19">
        <f>D98*IF(J98="yes",2,1)</f>
        <v>1</v>
      </c>
      <c r="Q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8" s="20">
        <f>IF(ISBLANK(N98),,IF(ISBLANK(H98),,(IF(N98="WON-EW",((((O98-1)*K98)*'complete results'!$B$2)+('complete results'!$B$2*(O98-1))),IF(N98="WON",((((O98-1)*K98)*'complete results'!$B$2)+('complete results'!$B$2*(O98-1))),IF(N98="PLACED",((((O98-1)*K98)*'complete results'!$B$2)-'complete results'!$B$2),IF(K98=0,-'complete results'!$B$2,IF(K98=0,-'complete results'!$B$2,-('complete results'!$B$2*2)))))))*D98))</f>
        <v>-20</v>
      </c>
      <c r="S98" s="2">
        <f>IF(Table13[[#This Row],[VIP Tip?]]="YES",Table13[[#This Row],[Profit @ price taken]],0)</f>
        <v>-20</v>
      </c>
      <c r="T98" s="2">
        <f>IF(Table13[[#This Row],[VIP Tip?]]="NO",Table13[[#This Row],[Profit @ price taken]],0)</f>
        <v>0</v>
      </c>
      <c r="V98" s="54" t="s">
        <v>75</v>
      </c>
      <c r="AP98" t="str">
        <f t="shared" si="6"/>
        <v/>
      </c>
    </row>
    <row r="99" spans="1:42" ht="15.75" x14ac:dyDescent="0.25">
      <c r="A99" s="9">
        <v>42604</v>
      </c>
      <c r="B99" s="6" t="s">
        <v>145</v>
      </c>
      <c r="C99" s="6" t="s">
        <v>33</v>
      </c>
      <c r="D99" s="10">
        <v>1</v>
      </c>
      <c r="E99" s="10">
        <v>1.59</v>
      </c>
      <c r="F99" s="62">
        <v>7</v>
      </c>
      <c r="G99" s="10" t="s">
        <v>26</v>
      </c>
      <c r="H99" s="10">
        <v>1.48</v>
      </c>
      <c r="I99" s="10"/>
      <c r="J99" s="10"/>
      <c r="K99" s="10"/>
      <c r="L99" s="10"/>
      <c r="M99" s="10"/>
      <c r="N99" s="7" t="s">
        <v>28</v>
      </c>
      <c r="O99" s="19">
        <f>((H99-1)*(1-(IF(I99="no",0,'complete results'!$B$3)))+1)</f>
        <v>1.456</v>
      </c>
      <c r="P99" s="19">
        <f t="shared" si="7"/>
        <v>1</v>
      </c>
      <c r="Q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11.8</v>
      </c>
      <c r="R99" s="20">
        <f>IF(ISBLANK(N99),,IF(ISBLANK(H99),,(IF(N99="WON-EW",((((O99-1)*K99)*'complete results'!$B$2)+('complete results'!$B$2*(O99-1))),IF(N99="WON",((((O99-1)*K99)*'complete results'!$B$2)+('complete results'!$B$2*(O99-1))),IF(N99="PLACED",((((O99-1)*K99)*'complete results'!$B$2)-'complete results'!$B$2),IF(K99=0,-'complete results'!$B$2,IF(K99=0,-'complete results'!$B$2,-('complete results'!$B$2*2)))))))*D99))</f>
        <v>9.1199999999999992</v>
      </c>
      <c r="S99" s="2">
        <f>IF(Table13[[#This Row],[VIP Tip?]]="YES",Table13[[#This Row],[Profit @ price taken]],0)</f>
        <v>9.1199999999999992</v>
      </c>
      <c r="T99" s="2">
        <f>IF(Table13[[#This Row],[VIP Tip?]]="NO",Table13[[#This Row],[Profit @ price taken]],0)</f>
        <v>0</v>
      </c>
      <c r="V99" s="54" t="s">
        <v>75</v>
      </c>
      <c r="AP99" t="str">
        <f t="shared" si="6"/>
        <v/>
      </c>
    </row>
    <row r="100" spans="1:42" ht="15" x14ac:dyDescent="0.2">
      <c r="A100" s="9">
        <v>42606</v>
      </c>
      <c r="B100" s="6" t="s">
        <v>146</v>
      </c>
      <c r="C100" s="6" t="s">
        <v>33</v>
      </c>
      <c r="D100" s="10">
        <v>1</v>
      </c>
      <c r="E100" s="10">
        <v>1.79</v>
      </c>
      <c r="F100" s="62">
        <v>7</v>
      </c>
      <c r="G100" s="10" t="s">
        <v>27</v>
      </c>
      <c r="H100" s="10">
        <v>1.86</v>
      </c>
      <c r="I100" s="10"/>
      <c r="J100" s="10"/>
      <c r="K100" s="10"/>
      <c r="L100" s="10"/>
      <c r="M100" s="10"/>
      <c r="N100" s="7" t="s">
        <v>30</v>
      </c>
      <c r="O100" s="19">
        <f>((H100-1)*(1-(IF(I100="no",0,'complete results'!$B$3)))+1)</f>
        <v>1.8170000000000002</v>
      </c>
      <c r="P100" s="19">
        <f t="shared" si="7"/>
        <v>1</v>
      </c>
      <c r="Q1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00" s="20">
        <f>IF(ISBLANK(N100),,IF(ISBLANK(H100),,(IF(N100="WON-EW",((((O100-1)*K100)*'complete results'!$B$2)+('complete results'!$B$2*(O100-1))),IF(N100="WON",((((O100-1)*K100)*'complete results'!$B$2)+('complete results'!$B$2*(O100-1))),IF(N100="PLACED",((((O100-1)*K100)*'complete results'!$B$2)-'complete results'!$B$2),IF(K100=0,-'complete results'!$B$2,IF(K100=0,-'complete results'!$B$2,-('complete results'!$B$2*2)))))))*D100))</f>
        <v>-20</v>
      </c>
      <c r="S100" s="2">
        <f>IF(Table13[[#This Row],[VIP Tip?]]="YES",Table13[[#This Row],[Profit @ price taken]],0)</f>
        <v>0</v>
      </c>
      <c r="T100" s="2">
        <f>IF(Table13[[#This Row],[VIP Tip?]]="NO",Table13[[#This Row],[Profit @ price taken]],0)</f>
        <v>-20</v>
      </c>
      <c r="AP100" t="b">
        <f t="shared" si="6"/>
        <v>0</v>
      </c>
    </row>
    <row r="101" spans="1:42" ht="15" x14ac:dyDescent="0.2">
      <c r="A101" s="9">
        <v>42608</v>
      </c>
      <c r="B101" s="6" t="s">
        <v>147</v>
      </c>
      <c r="C101" s="6" t="s">
        <v>33</v>
      </c>
      <c r="D101" s="10">
        <v>1</v>
      </c>
      <c r="E101" s="10">
        <v>2.13</v>
      </c>
      <c r="F101" s="62">
        <v>7</v>
      </c>
      <c r="G101" s="10" t="s">
        <v>26</v>
      </c>
      <c r="H101" s="10">
        <v>2.2000000000000002</v>
      </c>
      <c r="I101" s="10"/>
      <c r="J101" s="10"/>
      <c r="K101" s="10"/>
      <c r="L101" s="10"/>
      <c r="M101" s="10"/>
      <c r="N101" s="7" t="s">
        <v>30</v>
      </c>
      <c r="O101" s="19">
        <f>((H101-1)*(1-(IF(I101="no",0,'complete results'!$B$3)))+1)</f>
        <v>2.14</v>
      </c>
      <c r="P101" s="19">
        <f t="shared" si="7"/>
        <v>1</v>
      </c>
      <c r="Q1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01" s="20">
        <f>IF(ISBLANK(N101),,IF(ISBLANK(H101),,(IF(N101="WON-EW",((((O101-1)*K101)*'complete results'!$B$2)+('complete results'!$B$2*(O101-1))),IF(N101="WON",((((O101-1)*K101)*'complete results'!$B$2)+('complete results'!$B$2*(O101-1))),IF(N101="PLACED",((((O101-1)*K101)*'complete results'!$B$2)-'complete results'!$B$2),IF(K101=0,-'complete results'!$B$2,IF(K101=0,-'complete results'!$B$2,-('complete results'!$B$2*2)))))))*D101))</f>
        <v>-20</v>
      </c>
      <c r="S101" s="2">
        <f>IF(Table13[[#This Row],[VIP Tip?]]="YES",Table13[[#This Row],[Profit @ price taken]],0)</f>
        <v>-20</v>
      </c>
      <c r="T101" s="2">
        <f>IF(Table13[[#This Row],[VIP Tip?]]="NO",Table13[[#This Row],[Profit @ price taken]],0)</f>
        <v>0</v>
      </c>
      <c r="AP101" t="str">
        <f t="shared" si="6"/>
        <v/>
      </c>
    </row>
    <row r="102" spans="1:42" ht="15" x14ac:dyDescent="0.2">
      <c r="A102" s="9">
        <v>42608</v>
      </c>
      <c r="B102" s="6" t="s">
        <v>148</v>
      </c>
      <c r="C102" s="6" t="s">
        <v>41</v>
      </c>
      <c r="D102" s="10">
        <v>1</v>
      </c>
      <c r="E102" s="10">
        <v>3.17</v>
      </c>
      <c r="F102" s="62">
        <v>8</v>
      </c>
      <c r="G102" s="10" t="s">
        <v>26</v>
      </c>
      <c r="H102" s="10">
        <v>3.4</v>
      </c>
      <c r="I102" s="10"/>
      <c r="J102" s="10"/>
      <c r="K102" s="10"/>
      <c r="L102" s="10"/>
      <c r="M102" s="10"/>
      <c r="N102" s="7" t="s">
        <v>30</v>
      </c>
      <c r="O102" s="19">
        <f>((H102-1)*(1-(IF(I102="no",0,'complete results'!$B$3)))+1)</f>
        <v>3.28</v>
      </c>
      <c r="P102" s="19">
        <f t="shared" si="7"/>
        <v>1</v>
      </c>
      <c r="Q1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02" s="20">
        <f>IF(ISBLANK(N102),,IF(ISBLANK(H102),,(IF(N102="WON-EW",((((O102-1)*K102)*'complete results'!$B$2)+('complete results'!$B$2*(O102-1))),IF(N102="WON",((((O102-1)*K102)*'complete results'!$B$2)+('complete results'!$B$2*(O102-1))),IF(N102="PLACED",((((O102-1)*K102)*'complete results'!$B$2)-'complete results'!$B$2),IF(K102=0,-'complete results'!$B$2,IF(K102=0,-'complete results'!$B$2,-('complete results'!$B$2*2)))))))*D102))</f>
        <v>-20</v>
      </c>
      <c r="S102" s="2">
        <f>IF(Table13[[#This Row],[VIP Tip?]]="YES",Table13[[#This Row],[Profit @ price taken]],0)</f>
        <v>-20</v>
      </c>
      <c r="T102" s="2">
        <f>IF(Table13[[#This Row],[VIP Tip?]]="NO",Table13[[#This Row],[Profit @ price taken]],0)</f>
        <v>0</v>
      </c>
      <c r="AP102" t="str">
        <f t="shared" si="6"/>
        <v/>
      </c>
    </row>
    <row r="103" spans="1:42" ht="15" x14ac:dyDescent="0.2">
      <c r="A103" s="9">
        <v>42609</v>
      </c>
      <c r="B103" s="6" t="s">
        <v>149</v>
      </c>
      <c r="C103" s="6" t="s">
        <v>33</v>
      </c>
      <c r="D103" s="10">
        <v>1</v>
      </c>
      <c r="E103" s="10">
        <v>1.74</v>
      </c>
      <c r="F103" s="62">
        <v>7</v>
      </c>
      <c r="G103" s="10" t="s">
        <v>27</v>
      </c>
      <c r="H103" s="10">
        <v>1.8</v>
      </c>
      <c r="I103" s="10"/>
      <c r="J103" s="10"/>
      <c r="K103" s="10"/>
      <c r="L103" s="10"/>
      <c r="M103" s="10"/>
      <c r="N103" s="7" t="s">
        <v>28</v>
      </c>
      <c r="O103" s="19">
        <f>((H103-1)*(1-(IF(I103="no",0,'complete results'!$B$3)))+1)</f>
        <v>1.76</v>
      </c>
      <c r="P103" s="19">
        <f t="shared" si="7"/>
        <v>1</v>
      </c>
      <c r="Q1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14.8</v>
      </c>
      <c r="R103" s="20">
        <f>IF(ISBLANK(N103),,IF(ISBLANK(H103),,(IF(N103="WON-EW",((((O103-1)*K103)*'complete results'!$B$2)+('complete results'!$B$2*(O103-1))),IF(N103="WON",((((O103-1)*K103)*'complete results'!$B$2)+('complete results'!$B$2*(O103-1))),IF(N103="PLACED",((((O103-1)*K103)*'complete results'!$B$2)-'complete results'!$B$2),IF(K103=0,-'complete results'!$B$2,IF(K103=0,-'complete results'!$B$2,-('complete results'!$B$2*2)))))))*D103))</f>
        <v>15.2</v>
      </c>
      <c r="S103" s="2">
        <f>IF(Table13[[#This Row],[VIP Tip?]]="YES",Table13[[#This Row],[Profit @ price taken]],0)</f>
        <v>0</v>
      </c>
      <c r="T103" s="2">
        <f>IF(Table13[[#This Row],[VIP Tip?]]="NO",Table13[[#This Row],[Profit @ price taken]],0)</f>
        <v>15.2</v>
      </c>
      <c r="AP103" t="b">
        <f t="shared" si="6"/>
        <v>0</v>
      </c>
    </row>
    <row r="104" spans="1:42" ht="15" x14ac:dyDescent="0.2">
      <c r="A104" s="9">
        <v>42609</v>
      </c>
      <c r="B104" s="6" t="s">
        <v>150</v>
      </c>
      <c r="C104" s="6" t="s">
        <v>41</v>
      </c>
      <c r="D104" s="10">
        <v>1</v>
      </c>
      <c r="E104" s="10">
        <v>1.72</v>
      </c>
      <c r="F104" s="62">
        <v>7</v>
      </c>
      <c r="G104" s="10" t="s">
        <v>27</v>
      </c>
      <c r="H104" s="10">
        <v>1.75</v>
      </c>
      <c r="I104" s="10"/>
      <c r="J104" s="10"/>
      <c r="K104" s="10"/>
      <c r="L104" s="10"/>
      <c r="M104" s="10"/>
      <c r="N104" s="7" t="s">
        <v>28</v>
      </c>
      <c r="O104" s="19">
        <f>((H104-1)*(1-(IF(I104="no",0,'complete results'!$B$3)))+1)</f>
        <v>1.7124999999999999</v>
      </c>
      <c r="P104" s="19">
        <f t="shared" si="7"/>
        <v>1</v>
      </c>
      <c r="Q1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14.399999999999999</v>
      </c>
      <c r="R104" s="20">
        <f>IF(ISBLANK(N104),,IF(ISBLANK(H104),,(IF(N104="WON-EW",((((O104-1)*K104)*'complete results'!$B$2)+('complete results'!$B$2*(O104-1))),IF(N104="WON",((((O104-1)*K104)*'complete results'!$B$2)+('complete results'!$B$2*(O104-1))),IF(N104="PLACED",((((O104-1)*K104)*'complete results'!$B$2)-'complete results'!$B$2),IF(K104=0,-'complete results'!$B$2,IF(K104=0,-'complete results'!$B$2,-('complete results'!$B$2*2)))))))*D104))</f>
        <v>14.249999999999998</v>
      </c>
      <c r="S104" s="2">
        <f>IF(Table13[[#This Row],[VIP Tip?]]="YES",Table13[[#This Row],[Profit @ price taken]],0)</f>
        <v>0</v>
      </c>
      <c r="T104" s="2">
        <f>IF(Table13[[#This Row],[VIP Tip?]]="NO",Table13[[#This Row],[Profit @ price taken]],0)</f>
        <v>14.249999999999998</v>
      </c>
      <c r="AP104" t="b">
        <f t="shared" si="6"/>
        <v>0</v>
      </c>
    </row>
    <row r="105" spans="1:42" ht="15" x14ac:dyDescent="0.2">
      <c r="A105" s="9">
        <v>42609</v>
      </c>
      <c r="B105" s="6" t="s">
        <v>151</v>
      </c>
      <c r="C105" s="6" t="s">
        <v>33</v>
      </c>
      <c r="D105" s="10">
        <v>1</v>
      </c>
      <c r="E105" s="10">
        <v>2.46</v>
      </c>
      <c r="F105" s="62">
        <v>9</v>
      </c>
      <c r="G105" s="10" t="s">
        <v>27</v>
      </c>
      <c r="H105" s="10">
        <v>2.5499999999999998</v>
      </c>
      <c r="I105" s="10"/>
      <c r="J105" s="10"/>
      <c r="K105" s="10"/>
      <c r="L105" s="10"/>
      <c r="M105" s="10"/>
      <c r="N105" s="7" t="s">
        <v>30</v>
      </c>
      <c r="O105" s="19">
        <f>((H105-1)*(1-(IF(I105="no",0,'complete results'!$B$3)))+1)</f>
        <v>2.4724999999999997</v>
      </c>
      <c r="P105" s="19">
        <f t="shared" si="7"/>
        <v>1</v>
      </c>
      <c r="Q1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05" s="20">
        <f>IF(ISBLANK(N105),,IF(ISBLANK(H105),,(IF(N105="WON-EW",((((O105-1)*K105)*'complete results'!$B$2)+('complete results'!$B$2*(O105-1))),IF(N105="WON",((((O105-1)*K105)*'complete results'!$B$2)+('complete results'!$B$2*(O105-1))),IF(N105="PLACED",((((O105-1)*K105)*'complete results'!$B$2)-'complete results'!$B$2),IF(K105=0,-'complete results'!$B$2,IF(K105=0,-'complete results'!$B$2,-('complete results'!$B$2*2)))))))*D105))</f>
        <v>-20</v>
      </c>
      <c r="S105" s="2">
        <f>IF(Table13[[#This Row],[VIP Tip?]]="YES",Table13[[#This Row],[Profit @ price taken]],0)</f>
        <v>0</v>
      </c>
      <c r="T105" s="2">
        <f>IF(Table13[[#This Row],[VIP Tip?]]="NO",Table13[[#This Row],[Profit @ price taken]],0)</f>
        <v>-20</v>
      </c>
      <c r="AP105" t="b">
        <f t="shared" si="6"/>
        <v>0</v>
      </c>
    </row>
    <row r="106" spans="1:42" ht="15" x14ac:dyDescent="0.2">
      <c r="A106" s="9">
        <v>42609</v>
      </c>
      <c r="B106" s="6" t="s">
        <v>152</v>
      </c>
      <c r="C106" s="6" t="s">
        <v>33</v>
      </c>
      <c r="D106" s="10">
        <v>1</v>
      </c>
      <c r="E106" s="10">
        <v>1.85</v>
      </c>
      <c r="F106" s="62">
        <v>7</v>
      </c>
      <c r="G106" s="10" t="s">
        <v>26</v>
      </c>
      <c r="H106" s="10">
        <v>1.83</v>
      </c>
      <c r="I106" s="10"/>
      <c r="J106" s="10"/>
      <c r="K106" s="10"/>
      <c r="L106" s="10"/>
      <c r="M106" s="10"/>
      <c r="N106" s="7" t="s">
        <v>28</v>
      </c>
      <c r="O106" s="19">
        <f>((H106-1)*(1-(IF(I106="no",0,'complete results'!$B$3)))+1)</f>
        <v>1.7885</v>
      </c>
      <c r="P106" s="19">
        <f t="shared" si="7"/>
        <v>1</v>
      </c>
      <c r="Q1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</v>
      </c>
      <c r="R106" s="20">
        <f>IF(ISBLANK(N106),,IF(ISBLANK(H106),,(IF(N106="WON-EW",((((O106-1)*K106)*'complete results'!$B$2)+('complete results'!$B$2*(O106-1))),IF(N106="WON",((((O106-1)*K106)*'complete results'!$B$2)+('complete results'!$B$2*(O106-1))),IF(N106="PLACED",((((O106-1)*K106)*'complete results'!$B$2)-'complete results'!$B$2),IF(K106=0,-'complete results'!$B$2,IF(K106=0,-'complete results'!$B$2,-('complete results'!$B$2*2)))))))*D106))</f>
        <v>15.77</v>
      </c>
      <c r="S106" s="2">
        <f>IF(Table13[[#This Row],[VIP Tip?]]="YES",Table13[[#This Row],[Profit @ price taken]],0)</f>
        <v>15.77</v>
      </c>
      <c r="T106" s="2">
        <f>IF(Table13[[#This Row],[VIP Tip?]]="NO",Table13[[#This Row],[Profit @ price taken]],0)</f>
        <v>0</v>
      </c>
      <c r="AP106" t="str">
        <f t="shared" si="6"/>
        <v/>
      </c>
    </row>
    <row r="107" spans="1:42" ht="15" x14ac:dyDescent="0.2">
      <c r="A107" s="9">
        <v>42610</v>
      </c>
      <c r="B107" s="6" t="s">
        <v>153</v>
      </c>
      <c r="C107" s="6" t="s">
        <v>41</v>
      </c>
      <c r="D107" s="10">
        <v>1</v>
      </c>
      <c r="E107" s="10">
        <v>2.0299999999999998</v>
      </c>
      <c r="F107" s="62">
        <v>7</v>
      </c>
      <c r="G107" s="10" t="s">
        <v>26</v>
      </c>
      <c r="H107" s="10">
        <v>2.0299999999999998</v>
      </c>
      <c r="I107" s="10"/>
      <c r="J107" s="10"/>
      <c r="K107" s="10"/>
      <c r="L107" s="10"/>
      <c r="M107" s="10"/>
      <c r="N107" s="7" t="s">
        <v>30</v>
      </c>
      <c r="O107" s="19">
        <f>((H107-1)*(1-(IF(I107="no",0,'complete results'!$B$3)))+1)</f>
        <v>1.9784999999999999</v>
      </c>
      <c r="P107" s="19">
        <f t="shared" si="7"/>
        <v>1</v>
      </c>
      <c r="Q1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07" s="20">
        <f>IF(ISBLANK(N107),,IF(ISBLANK(H107),,(IF(N107="WON-EW",((((O107-1)*K107)*'complete results'!$B$2)+('complete results'!$B$2*(O107-1))),IF(N107="WON",((((O107-1)*K107)*'complete results'!$B$2)+('complete results'!$B$2*(O107-1))),IF(N107="PLACED",((((O107-1)*K107)*'complete results'!$B$2)-'complete results'!$B$2),IF(K107=0,-'complete results'!$B$2,IF(K107=0,-'complete results'!$B$2,-('complete results'!$B$2*2)))))))*D107))</f>
        <v>-20</v>
      </c>
      <c r="S107" s="2">
        <f>IF(Table13[[#This Row],[VIP Tip?]]="YES",Table13[[#This Row],[Profit @ price taken]],0)</f>
        <v>-20</v>
      </c>
      <c r="T107" s="2">
        <f>IF(Table13[[#This Row],[VIP Tip?]]="NO",Table13[[#This Row],[Profit @ price taken]],0)</f>
        <v>0</v>
      </c>
      <c r="AP107" t="str">
        <f t="shared" si="6"/>
        <v/>
      </c>
    </row>
    <row r="108" spans="1:42" ht="15" x14ac:dyDescent="0.2">
      <c r="A108" s="9">
        <v>42610</v>
      </c>
      <c r="B108" s="6" t="s">
        <v>154</v>
      </c>
      <c r="C108" s="6" t="s">
        <v>33</v>
      </c>
      <c r="D108" s="10">
        <v>1</v>
      </c>
      <c r="E108" s="10">
        <v>1.76</v>
      </c>
      <c r="F108" s="62">
        <v>6</v>
      </c>
      <c r="G108" s="10" t="s">
        <v>26</v>
      </c>
      <c r="H108" s="10">
        <v>1.9</v>
      </c>
      <c r="I108" s="10"/>
      <c r="J108" s="10"/>
      <c r="K108" s="10"/>
      <c r="L108" s="10"/>
      <c r="M108" s="10"/>
      <c r="N108" s="7" t="s">
        <v>30</v>
      </c>
      <c r="O108" s="19">
        <f>((H108-1)*(1-(IF(I108="no",0,'complete results'!$B$3)))+1)</f>
        <v>1.855</v>
      </c>
      <c r="P108" s="19">
        <f t="shared" si="7"/>
        <v>1</v>
      </c>
      <c r="Q1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08" s="20">
        <f>IF(ISBLANK(N108),,IF(ISBLANK(H108),,(IF(N108="WON-EW",((((O108-1)*K108)*'complete results'!$B$2)+('complete results'!$B$2*(O108-1))),IF(N108="WON",((((O108-1)*K108)*'complete results'!$B$2)+('complete results'!$B$2*(O108-1))),IF(N108="PLACED",((((O108-1)*K108)*'complete results'!$B$2)-'complete results'!$B$2),IF(K108=0,-'complete results'!$B$2,IF(K108=0,-'complete results'!$B$2,-('complete results'!$B$2*2)))))))*D108))</f>
        <v>-20</v>
      </c>
      <c r="S108" s="2">
        <f>IF(Table13[[#This Row],[VIP Tip?]]="YES",Table13[[#This Row],[Profit @ price taken]],0)</f>
        <v>-20</v>
      </c>
      <c r="T108" s="2">
        <f>IF(Table13[[#This Row],[VIP Tip?]]="NO",Table13[[#This Row],[Profit @ price taken]],0)</f>
        <v>0</v>
      </c>
      <c r="AP108" t="str">
        <f t="shared" si="6"/>
        <v/>
      </c>
    </row>
    <row r="109" spans="1:42" ht="15" x14ac:dyDescent="0.2">
      <c r="A109" s="9">
        <v>42619</v>
      </c>
      <c r="B109" s="6" t="s">
        <v>155</v>
      </c>
      <c r="C109" s="6" t="s">
        <v>33</v>
      </c>
      <c r="D109" s="10">
        <v>1</v>
      </c>
      <c r="E109" s="10">
        <v>1.86</v>
      </c>
      <c r="F109" s="62">
        <v>6</v>
      </c>
      <c r="G109" s="10" t="s">
        <v>27</v>
      </c>
      <c r="H109" s="10">
        <v>1.83</v>
      </c>
      <c r="I109" s="10"/>
      <c r="J109" s="10"/>
      <c r="K109" s="10"/>
      <c r="L109" s="10"/>
      <c r="M109" s="10"/>
      <c r="N109" s="7" t="s">
        <v>28</v>
      </c>
      <c r="O109" s="19">
        <f>((H109-1)*(1-(IF(I109="no",0,'complete results'!$B$3)))+1)</f>
        <v>1.7885</v>
      </c>
      <c r="P109" s="19">
        <f t="shared" si="7"/>
        <v>1</v>
      </c>
      <c r="Q1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17.200000000000003</v>
      </c>
      <c r="R109" s="20">
        <f>IF(ISBLANK(N109),,IF(ISBLANK(H109),,(IF(N109="WON-EW",((((O109-1)*K109)*'complete results'!$B$2)+('complete results'!$B$2*(O109-1))),IF(N109="WON",((((O109-1)*K109)*'complete results'!$B$2)+('complete results'!$B$2*(O109-1))),IF(N109="PLACED",((((O109-1)*K109)*'complete results'!$B$2)-'complete results'!$B$2),IF(K109=0,-'complete results'!$B$2,IF(K109=0,-'complete results'!$B$2,-('complete results'!$B$2*2)))))))*D109))</f>
        <v>15.77</v>
      </c>
      <c r="S109" s="2">
        <f>IF(Table13[[#This Row],[VIP Tip?]]="YES",Table13[[#This Row],[Profit @ price taken]],0)</f>
        <v>0</v>
      </c>
      <c r="T109" s="2">
        <f>IF(Table13[[#This Row],[VIP Tip?]]="NO",Table13[[#This Row],[Profit @ price taken]],0)</f>
        <v>15.77</v>
      </c>
      <c r="AP109" t="b">
        <f t="shared" si="6"/>
        <v>0</v>
      </c>
    </row>
    <row r="110" spans="1:42" ht="15" x14ac:dyDescent="0.2">
      <c r="A110" s="9">
        <v>42620</v>
      </c>
      <c r="B110" s="6" t="s">
        <v>156</v>
      </c>
      <c r="C110" s="6" t="s">
        <v>33</v>
      </c>
      <c r="D110" s="10">
        <v>1</v>
      </c>
      <c r="E110" s="10">
        <v>1.51</v>
      </c>
      <c r="F110" s="62">
        <v>6</v>
      </c>
      <c r="G110" s="10" t="s">
        <v>26</v>
      </c>
      <c r="H110" s="10">
        <v>1.53</v>
      </c>
      <c r="I110" s="10"/>
      <c r="J110" s="10"/>
      <c r="K110" s="10"/>
      <c r="L110" s="10"/>
      <c r="M110" s="10"/>
      <c r="N110" s="7" t="s">
        <v>28</v>
      </c>
      <c r="O110" s="19">
        <f>((H110-1)*(1-(IF(I110="no",0,'complete results'!$B$3)))+1)</f>
        <v>1.5034999999999998</v>
      </c>
      <c r="P110" s="19">
        <f t="shared" si="7"/>
        <v>1</v>
      </c>
      <c r="Q1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10.199999999999999</v>
      </c>
      <c r="R110" s="20">
        <f>IF(ISBLANK(N110),,IF(ISBLANK(H110),,(IF(N110="WON-EW",((((O110-1)*K110)*'complete results'!$B$2)+('complete results'!$B$2*(O110-1))),IF(N110="WON",((((O110-1)*K110)*'complete results'!$B$2)+('complete results'!$B$2*(O110-1))),IF(N110="PLACED",((((O110-1)*K110)*'complete results'!$B$2)-'complete results'!$B$2),IF(K110=0,-'complete results'!$B$2,IF(K110=0,-'complete results'!$B$2,-('complete results'!$B$2*2)))))))*D110))</f>
        <v>10.069999999999997</v>
      </c>
      <c r="S110" s="2">
        <f>IF(Table13[[#This Row],[VIP Tip?]]="YES",Table13[[#This Row],[Profit @ price taken]],0)</f>
        <v>10.069999999999997</v>
      </c>
      <c r="T110" s="2">
        <f>IF(Table13[[#This Row],[VIP Tip?]]="NO",Table13[[#This Row],[Profit @ price taken]],0)</f>
        <v>0</v>
      </c>
      <c r="AP110" t="str">
        <f t="shared" si="6"/>
        <v/>
      </c>
    </row>
    <row r="111" spans="1:42" ht="15" x14ac:dyDescent="0.2">
      <c r="A111" s="9">
        <v>42620</v>
      </c>
      <c r="B111" s="6" t="s">
        <v>157</v>
      </c>
      <c r="C111" s="6" t="s">
        <v>85</v>
      </c>
      <c r="D111" s="10">
        <v>1</v>
      </c>
      <c r="E111" s="10">
        <v>1.61</v>
      </c>
      <c r="F111" s="62">
        <v>8</v>
      </c>
      <c r="G111" s="10" t="s">
        <v>27</v>
      </c>
      <c r="H111" s="10">
        <v>1.71</v>
      </c>
      <c r="I111" s="10"/>
      <c r="J111" s="10"/>
      <c r="K111" s="10"/>
      <c r="L111" s="10"/>
      <c r="M111" s="10"/>
      <c r="N111" s="7" t="s">
        <v>28</v>
      </c>
      <c r="O111" s="19">
        <f>((H111-1)*(1-(IF(I111="no",0,'complete results'!$B$3)))+1)</f>
        <v>1.6745000000000001</v>
      </c>
      <c r="P111" s="19">
        <f t="shared" si="7"/>
        <v>1</v>
      </c>
      <c r="Q1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12.200000000000003</v>
      </c>
      <c r="R111" s="20">
        <f>IF(ISBLANK(N111),,IF(ISBLANK(H111),,(IF(N111="WON-EW",((((O111-1)*K111)*'complete results'!$B$2)+('complete results'!$B$2*(O111-1))),IF(N111="WON",((((O111-1)*K111)*'complete results'!$B$2)+('complete results'!$B$2*(O111-1))),IF(N111="PLACED",((((O111-1)*K111)*'complete results'!$B$2)-'complete results'!$B$2),IF(K111=0,-'complete results'!$B$2,IF(K111=0,-'complete results'!$B$2,-('complete results'!$B$2*2)))))))*D111))</f>
        <v>13.490000000000002</v>
      </c>
      <c r="S111" s="2">
        <f>IF(Table13[[#This Row],[VIP Tip?]]="YES",Table13[[#This Row],[Profit @ price taken]],0)</f>
        <v>0</v>
      </c>
      <c r="T111" s="2">
        <f>IF(Table13[[#This Row],[VIP Tip?]]="NO",Table13[[#This Row],[Profit @ price taken]],0)</f>
        <v>13.490000000000002</v>
      </c>
      <c r="AP111" t="b">
        <f t="shared" si="6"/>
        <v>0</v>
      </c>
    </row>
    <row r="112" spans="1:42" ht="15" x14ac:dyDescent="0.2">
      <c r="A112" s="9">
        <v>42620</v>
      </c>
      <c r="B112" s="6" t="s">
        <v>157</v>
      </c>
      <c r="C112" s="6" t="s">
        <v>33</v>
      </c>
      <c r="D112" s="10">
        <v>1</v>
      </c>
      <c r="E112" s="10">
        <v>1.73</v>
      </c>
      <c r="F112" s="62">
        <v>7</v>
      </c>
      <c r="G112" s="10" t="s">
        <v>27</v>
      </c>
      <c r="H112" s="10">
        <v>1.76</v>
      </c>
      <c r="I112" s="10"/>
      <c r="J112" s="10"/>
      <c r="K112" s="10"/>
      <c r="L112" s="10"/>
      <c r="M112" s="10"/>
      <c r="N112" s="7" t="s">
        <v>30</v>
      </c>
      <c r="O112" s="19">
        <f>((H112-1)*(1-(IF(I112="no",0,'complete results'!$B$3)))+1)</f>
        <v>1.722</v>
      </c>
      <c r="P112" s="19">
        <f t="shared" si="7"/>
        <v>1</v>
      </c>
      <c r="Q1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12" s="20">
        <f>IF(ISBLANK(N112),,IF(ISBLANK(H112),,(IF(N112="WON-EW",((((O112-1)*K112)*'complete results'!$B$2)+('complete results'!$B$2*(O112-1))),IF(N112="WON",((((O112-1)*K112)*'complete results'!$B$2)+('complete results'!$B$2*(O112-1))),IF(N112="PLACED",((((O112-1)*K112)*'complete results'!$B$2)-'complete results'!$B$2),IF(K112=0,-'complete results'!$B$2,IF(K112=0,-'complete results'!$B$2,-('complete results'!$B$2*2)))))))*D112))</f>
        <v>-20</v>
      </c>
      <c r="S112" s="2">
        <f>IF(Table13[[#This Row],[VIP Tip?]]="YES",Table13[[#This Row],[Profit @ price taken]],0)</f>
        <v>0</v>
      </c>
      <c r="T112" s="2">
        <f>IF(Table13[[#This Row],[VIP Tip?]]="NO",Table13[[#This Row],[Profit @ price taken]],0)</f>
        <v>-20</v>
      </c>
      <c r="AP112" t="b">
        <f t="shared" si="6"/>
        <v>0</v>
      </c>
    </row>
    <row r="113" spans="1:42" ht="15" x14ac:dyDescent="0.2">
      <c r="A113" s="9">
        <v>42623</v>
      </c>
      <c r="B113" s="6" t="s">
        <v>158</v>
      </c>
      <c r="C113" s="6" t="s">
        <v>33</v>
      </c>
      <c r="D113" s="10">
        <v>1</v>
      </c>
      <c r="E113" s="10">
        <v>1.7</v>
      </c>
      <c r="F113" s="62">
        <v>8</v>
      </c>
      <c r="G113" s="10" t="s">
        <v>27</v>
      </c>
      <c r="H113" s="7">
        <v>1.75</v>
      </c>
      <c r="I113" s="10"/>
      <c r="J113" s="10"/>
      <c r="K113" s="10"/>
      <c r="L113" s="10"/>
      <c r="M113" s="7"/>
      <c r="N113" s="7" t="s">
        <v>30</v>
      </c>
      <c r="O113" s="19">
        <f>((H113-1)*(1-(IF(I113="no",0,'complete results'!$B$3)))+1)</f>
        <v>1.7124999999999999</v>
      </c>
      <c r="P113" s="19">
        <f t="shared" si="7"/>
        <v>1</v>
      </c>
      <c r="Q1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13" s="20">
        <f>IF(ISBLANK(N113),,IF(ISBLANK(H113),,(IF(N113="WON-EW",((((O113-1)*K113)*'complete results'!$B$2)+('complete results'!$B$2*(O113-1))),IF(N113="WON",((((O113-1)*K113)*'complete results'!$B$2)+('complete results'!$B$2*(O113-1))),IF(N113="PLACED",((((O113-1)*K113)*'complete results'!$B$2)-'complete results'!$B$2),IF(K113=0,-'complete results'!$B$2,IF(K113=0,-'complete results'!$B$2,-('complete results'!$B$2*2)))))))*D113))</f>
        <v>-20</v>
      </c>
      <c r="S113" s="2">
        <f>IF(Table13[[#This Row],[VIP Tip?]]="YES",Table13[[#This Row],[Profit @ price taken]],0)</f>
        <v>0</v>
      </c>
      <c r="T113" s="2">
        <f>IF(Table13[[#This Row],[VIP Tip?]]="NO",Table13[[#This Row],[Profit @ price taken]],0)</f>
        <v>-20</v>
      </c>
      <c r="AP113" t="b">
        <f t="shared" si="6"/>
        <v>0</v>
      </c>
    </row>
    <row r="114" spans="1:42" s="1" customFormat="1" ht="15" x14ac:dyDescent="0.2">
      <c r="A114" s="9">
        <v>42624</v>
      </c>
      <c r="B114" s="6" t="s">
        <v>159</v>
      </c>
      <c r="C114" s="6" t="s">
        <v>33</v>
      </c>
      <c r="D114" s="10">
        <v>1</v>
      </c>
      <c r="E114" s="10">
        <v>1.81</v>
      </c>
      <c r="F114" s="62">
        <v>7</v>
      </c>
      <c r="G114" s="10" t="s">
        <v>27</v>
      </c>
      <c r="H114" s="10">
        <v>1.85</v>
      </c>
      <c r="I114" s="10"/>
      <c r="J114" s="10"/>
      <c r="K114" s="10"/>
      <c r="L114" s="10"/>
      <c r="M114" s="10"/>
      <c r="N114" s="7" t="s">
        <v>30</v>
      </c>
      <c r="O114" s="19">
        <f>((H114-1)*(1-(IF(I114="no",0,'complete results'!$B$3)))+1)</f>
        <v>1.8075000000000001</v>
      </c>
      <c r="P114" s="19">
        <f t="shared" si="7"/>
        <v>1</v>
      </c>
      <c r="Q1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14" s="20">
        <f>IF(ISBLANK(N114),,IF(ISBLANK(H114),,(IF(N114="WON-EW",((((O114-1)*K114)*'complete results'!$B$2)+('complete results'!$B$2*(O114-1))),IF(N114="WON",((((O114-1)*K114)*'complete results'!$B$2)+('complete results'!$B$2*(O114-1))),IF(N114="PLACED",((((O114-1)*K114)*'complete results'!$B$2)-'complete results'!$B$2),IF(K114=0,-'complete results'!$B$2,IF(K114=0,-'complete results'!$B$2,-('complete results'!$B$2*2)))))))*D114))</f>
        <v>-20</v>
      </c>
      <c r="S114" s="1">
        <f>IF(Table13[[#This Row],[VIP Tip?]]="YES",Table13[[#This Row],[Profit @ price taken]],0)</f>
        <v>0</v>
      </c>
      <c r="T114" s="1">
        <f>IF(Table13[[#This Row],[VIP Tip?]]="NO",Table13[[#This Row],[Profit @ price taken]],0)</f>
        <v>-20</v>
      </c>
      <c r="AP114" s="1" t="b">
        <f t="shared" si="6"/>
        <v>0</v>
      </c>
    </row>
    <row r="115" spans="1:42" ht="15" x14ac:dyDescent="0.2">
      <c r="A115" s="9">
        <v>42628</v>
      </c>
      <c r="B115" s="6" t="s">
        <v>161</v>
      </c>
      <c r="C115" s="6" t="s">
        <v>33</v>
      </c>
      <c r="D115" s="10">
        <v>1</v>
      </c>
      <c r="E115" s="10">
        <v>2.34</v>
      </c>
      <c r="F115" s="62">
        <v>6</v>
      </c>
      <c r="G115" s="10" t="s">
        <v>26</v>
      </c>
      <c r="H115" s="10">
        <v>2.57</v>
      </c>
      <c r="I115" s="10"/>
      <c r="J115" s="10"/>
      <c r="K115" s="10"/>
      <c r="L115" s="10"/>
      <c r="M115" s="10"/>
      <c r="N115" s="7" t="s">
        <v>28</v>
      </c>
      <c r="O115" s="19">
        <f>((H115-1)*(1-(IF(I115="no",0,'complete results'!$B$3)))+1)</f>
        <v>2.4914999999999998</v>
      </c>
      <c r="P115" s="19">
        <f t="shared" si="7"/>
        <v>1</v>
      </c>
      <c r="Q1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26.799999999999997</v>
      </c>
      <c r="R115" s="20">
        <f>IF(ISBLANK(N115),,IF(ISBLANK(H115),,(IF(N115="WON-EW",((((O115-1)*K115)*'complete results'!$B$2)+('complete results'!$B$2*(O115-1))),IF(N115="WON",((((O115-1)*K115)*'complete results'!$B$2)+('complete results'!$B$2*(O115-1))),IF(N115="PLACED",((((O115-1)*K115)*'complete results'!$B$2)-'complete results'!$B$2),IF(K115=0,-'complete results'!$B$2,IF(K115=0,-'complete results'!$B$2,-('complete results'!$B$2*2)))))))*D115))</f>
        <v>29.83</v>
      </c>
      <c r="S115" s="2">
        <f>IF(Table13[[#This Row],[VIP Tip?]]="YES",Table13[[#This Row],[Profit @ price taken]],0)</f>
        <v>29.83</v>
      </c>
      <c r="T115" s="2">
        <f>IF(Table13[[#This Row],[VIP Tip?]]="NO",Table13[[#This Row],[Profit @ price taken]],0)</f>
        <v>0</v>
      </c>
      <c r="AP115" t="str">
        <f t="shared" si="6"/>
        <v/>
      </c>
    </row>
    <row r="116" spans="1:42" ht="15" x14ac:dyDescent="0.2">
      <c r="A116" s="9">
        <v>42629</v>
      </c>
      <c r="B116" s="6" t="s">
        <v>162</v>
      </c>
      <c r="C116" s="6" t="s">
        <v>33</v>
      </c>
      <c r="D116" s="10">
        <v>1</v>
      </c>
      <c r="E116" s="10">
        <v>2.33</v>
      </c>
      <c r="F116" s="62">
        <v>6</v>
      </c>
      <c r="G116" s="10" t="s">
        <v>26</v>
      </c>
      <c r="H116" s="10">
        <v>2.25</v>
      </c>
      <c r="I116" s="10"/>
      <c r="J116" s="10"/>
      <c r="K116" s="10"/>
      <c r="L116" s="10"/>
      <c r="M116" s="10"/>
      <c r="N116" s="7" t="s">
        <v>30</v>
      </c>
      <c r="O116" s="19">
        <f>((H116-1)*(1-(IF(I116="no",0,'complete results'!$B$3)))+1)</f>
        <v>2.1875</v>
      </c>
      <c r="P116" s="19">
        <f t="shared" si="7"/>
        <v>1</v>
      </c>
      <c r="Q1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16" s="20">
        <f>IF(ISBLANK(N116),,IF(ISBLANK(H116),,(IF(N116="WON-EW",((((O116-1)*K116)*'complete results'!$B$2)+('complete results'!$B$2*(O116-1))),IF(N116="WON",((((O116-1)*K116)*'complete results'!$B$2)+('complete results'!$B$2*(O116-1))),IF(N116="PLACED",((((O116-1)*K116)*'complete results'!$B$2)-'complete results'!$B$2),IF(K116=0,-'complete results'!$B$2,IF(K116=0,-'complete results'!$B$2,-('complete results'!$B$2*2)))))))*D116))</f>
        <v>-20</v>
      </c>
      <c r="S116" s="2">
        <f>IF(Table13[[#This Row],[VIP Tip?]]="YES",Table13[[#This Row],[Profit @ price taken]],0)</f>
        <v>-20</v>
      </c>
      <c r="T116" s="2">
        <f>IF(Table13[[#This Row],[VIP Tip?]]="NO",Table13[[#This Row],[Profit @ price taken]],0)</f>
        <v>0</v>
      </c>
      <c r="AP116" t="str">
        <f t="shared" si="6"/>
        <v/>
      </c>
    </row>
    <row r="117" spans="1:42" ht="15" x14ac:dyDescent="0.2">
      <c r="A117" s="9">
        <v>42630</v>
      </c>
      <c r="B117" s="6" t="s">
        <v>163</v>
      </c>
      <c r="C117" s="6" t="s">
        <v>33</v>
      </c>
      <c r="D117" s="10">
        <v>1</v>
      </c>
      <c r="E117" s="10">
        <v>1.76</v>
      </c>
      <c r="F117" s="62">
        <v>7</v>
      </c>
      <c r="G117" s="10" t="s">
        <v>26</v>
      </c>
      <c r="H117" s="10">
        <v>1.84</v>
      </c>
      <c r="I117" s="10"/>
      <c r="J117" s="10"/>
      <c r="K117" s="10"/>
      <c r="L117" s="10"/>
      <c r="M117" s="10"/>
      <c r="N117" s="7" t="s">
        <v>28</v>
      </c>
      <c r="O117" s="19">
        <f>((H117-1)*(1-(IF(I117="no",0,'complete results'!$B$3)))+1)</f>
        <v>1.798</v>
      </c>
      <c r="P117" s="19">
        <f t="shared" si="7"/>
        <v>1</v>
      </c>
      <c r="Q1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15.2</v>
      </c>
      <c r="R117" s="20">
        <f>IF(ISBLANK(N117),,IF(ISBLANK(H117),,(IF(N117="WON-EW",((((O117-1)*K117)*'complete results'!$B$2)+('complete results'!$B$2*(O117-1))),IF(N117="WON",((((O117-1)*K117)*'complete results'!$B$2)+('complete results'!$B$2*(O117-1))),IF(N117="PLACED",((((O117-1)*K117)*'complete results'!$B$2)-'complete results'!$B$2),IF(K117=0,-'complete results'!$B$2,IF(K117=0,-'complete results'!$B$2,-('complete results'!$B$2*2)))))))*D117))</f>
        <v>15.96</v>
      </c>
      <c r="S117" s="2">
        <f>IF(Table13[[#This Row],[VIP Tip?]]="YES",Table13[[#This Row],[Profit @ price taken]],0)</f>
        <v>15.96</v>
      </c>
      <c r="T117" s="2">
        <f>IF(Table13[[#This Row],[VIP Tip?]]="NO",Table13[[#This Row],[Profit @ price taken]],0)</f>
        <v>0</v>
      </c>
      <c r="AP117" t="str">
        <f t="shared" si="6"/>
        <v/>
      </c>
    </row>
    <row r="118" spans="1:42" ht="15" x14ac:dyDescent="0.2">
      <c r="A118" s="9">
        <v>42630</v>
      </c>
      <c r="B118" s="6" t="s">
        <v>164</v>
      </c>
      <c r="C118" s="6" t="s">
        <v>33</v>
      </c>
      <c r="D118" s="10">
        <v>1</v>
      </c>
      <c r="E118" s="10">
        <v>1.8</v>
      </c>
      <c r="F118" s="62">
        <v>7</v>
      </c>
      <c r="G118" s="10" t="s">
        <v>26</v>
      </c>
      <c r="H118" s="10">
        <v>1.85</v>
      </c>
      <c r="I118" s="10"/>
      <c r="J118" s="10"/>
      <c r="K118" s="10"/>
      <c r="L118" s="10"/>
      <c r="M118" s="10"/>
      <c r="N118" s="7" t="s">
        <v>30</v>
      </c>
      <c r="O118" s="19">
        <f>((H118-1)*(1-(IF(I118="no",0,'complete results'!$B$3)))+1)</f>
        <v>1.8075000000000001</v>
      </c>
      <c r="P118" s="19">
        <f t="shared" si="7"/>
        <v>1</v>
      </c>
      <c r="Q1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18" s="20">
        <f>IF(ISBLANK(N118),,IF(ISBLANK(H118),,(IF(N118="WON-EW",((((O118-1)*K118)*'complete results'!$B$2)+('complete results'!$B$2*(O118-1))),IF(N118="WON",((((O118-1)*K118)*'complete results'!$B$2)+('complete results'!$B$2*(O118-1))),IF(N118="PLACED",((((O118-1)*K118)*'complete results'!$B$2)-'complete results'!$B$2),IF(K118=0,-'complete results'!$B$2,IF(K118=0,-'complete results'!$B$2,-('complete results'!$B$2*2)))))))*D118))</f>
        <v>-20</v>
      </c>
      <c r="S118" s="2">
        <f>IF(Table13[[#This Row],[VIP Tip?]]="YES",Table13[[#This Row],[Profit @ price taken]],0)</f>
        <v>-20</v>
      </c>
      <c r="T118" s="2">
        <f>IF(Table13[[#This Row],[VIP Tip?]]="NO",Table13[[#This Row],[Profit @ price taken]],0)</f>
        <v>0</v>
      </c>
      <c r="AP118" t="str">
        <f t="shared" si="6"/>
        <v/>
      </c>
    </row>
    <row r="119" spans="1:42" ht="15" x14ac:dyDescent="0.2">
      <c r="A119" s="9">
        <v>42630</v>
      </c>
      <c r="B119" s="6" t="s">
        <v>165</v>
      </c>
      <c r="C119" s="6" t="s">
        <v>33</v>
      </c>
      <c r="D119" s="10">
        <v>1</v>
      </c>
      <c r="E119" s="10">
        <v>1.64</v>
      </c>
      <c r="F119" s="62">
        <v>7</v>
      </c>
      <c r="G119" s="10" t="s">
        <v>26</v>
      </c>
      <c r="H119" s="10">
        <v>1.75</v>
      </c>
      <c r="I119" s="10"/>
      <c r="J119" s="10"/>
      <c r="K119" s="10"/>
      <c r="L119" s="10"/>
      <c r="M119" s="10"/>
      <c r="N119" s="7" t="s">
        <v>30</v>
      </c>
      <c r="O119" s="19">
        <f>((H119-1)*(1-(IF(I119="no",0,'complete results'!$B$3)))+1)</f>
        <v>1.7124999999999999</v>
      </c>
      <c r="P119" s="19">
        <f t="shared" si="7"/>
        <v>1</v>
      </c>
      <c r="Q1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19" s="20">
        <f>IF(ISBLANK(N119),,IF(ISBLANK(H119),,(IF(N119="WON-EW",((((O119-1)*K119)*'complete results'!$B$2)+('complete results'!$B$2*(O119-1))),IF(N119="WON",((((O119-1)*K119)*'complete results'!$B$2)+('complete results'!$B$2*(O119-1))),IF(N119="PLACED",((((O119-1)*K119)*'complete results'!$B$2)-'complete results'!$B$2),IF(K119=0,-'complete results'!$B$2,IF(K119=0,-'complete results'!$B$2,-('complete results'!$B$2*2)))))))*D119))</f>
        <v>-20</v>
      </c>
      <c r="S119" s="2">
        <f>IF(Table13[[#This Row],[VIP Tip?]]="YES",Table13[[#This Row],[Profit @ price taken]],0)</f>
        <v>-20</v>
      </c>
      <c r="T119" s="2">
        <f>IF(Table13[[#This Row],[VIP Tip?]]="NO",Table13[[#This Row],[Profit @ price taken]],0)</f>
        <v>0</v>
      </c>
      <c r="AP119" t="str">
        <f t="shared" si="6"/>
        <v/>
      </c>
    </row>
    <row r="120" spans="1:42" ht="15" x14ac:dyDescent="0.2">
      <c r="A120" s="9">
        <v>42630</v>
      </c>
      <c r="B120" s="6" t="s">
        <v>166</v>
      </c>
      <c r="C120" s="6" t="s">
        <v>33</v>
      </c>
      <c r="D120" s="10">
        <v>1</v>
      </c>
      <c r="E120" s="10">
        <v>1.83</v>
      </c>
      <c r="F120" s="62">
        <v>7</v>
      </c>
      <c r="G120" s="10" t="s">
        <v>26</v>
      </c>
      <c r="H120" s="10">
        <v>1.91</v>
      </c>
      <c r="I120" s="10"/>
      <c r="J120" s="10"/>
      <c r="K120" s="10"/>
      <c r="L120" s="10"/>
      <c r="M120" s="10"/>
      <c r="N120" s="7" t="s">
        <v>28</v>
      </c>
      <c r="O120" s="19">
        <f>((H120-1)*(1-(IF(I120="no",0,'complete results'!$B$3)))+1)</f>
        <v>1.8645</v>
      </c>
      <c r="P120" s="19">
        <f t="shared" si="7"/>
        <v>1</v>
      </c>
      <c r="Q1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16.600000000000001</v>
      </c>
      <c r="R120" s="20">
        <f>IF(ISBLANK(N120),,IF(ISBLANK(H120),,(IF(N120="WON-EW",((((O120-1)*K120)*'complete results'!$B$2)+('complete results'!$B$2*(O120-1))),IF(N120="WON",((((O120-1)*K120)*'complete results'!$B$2)+('complete results'!$B$2*(O120-1))),IF(N120="PLACED",((((O120-1)*K120)*'complete results'!$B$2)-'complete results'!$B$2),IF(K120=0,-'complete results'!$B$2,IF(K120=0,-'complete results'!$B$2,-('complete results'!$B$2*2)))))))*D120))</f>
        <v>17.29</v>
      </c>
      <c r="S120" s="2">
        <f>IF(Table13[[#This Row],[VIP Tip?]]="YES",Table13[[#This Row],[Profit @ price taken]],0)</f>
        <v>17.29</v>
      </c>
      <c r="T120" s="2">
        <f>IF(Table13[[#This Row],[VIP Tip?]]="NO",Table13[[#This Row],[Profit @ price taken]],0)</f>
        <v>0</v>
      </c>
      <c r="AP120" t="str">
        <f t="shared" si="6"/>
        <v/>
      </c>
    </row>
    <row r="121" spans="1:42" ht="15" x14ac:dyDescent="0.2">
      <c r="A121" s="9">
        <v>42630</v>
      </c>
      <c r="B121" s="6" t="s">
        <v>167</v>
      </c>
      <c r="C121" s="6" t="s">
        <v>33</v>
      </c>
      <c r="D121" s="10">
        <v>1</v>
      </c>
      <c r="E121" s="10">
        <v>2.19</v>
      </c>
      <c r="F121" s="62">
        <v>7</v>
      </c>
      <c r="G121" s="10" t="s">
        <v>26</v>
      </c>
      <c r="H121" s="10">
        <v>2.2999999999999998</v>
      </c>
      <c r="I121" s="10"/>
      <c r="J121" s="10"/>
      <c r="K121" s="10"/>
      <c r="L121" s="10"/>
      <c r="M121" s="10"/>
      <c r="N121" s="7" t="s">
        <v>28</v>
      </c>
      <c r="O121" s="19">
        <f>((H121-1)*(1-(IF(I121="no",0,'complete results'!$B$3)))+1)</f>
        <v>2.2349999999999999</v>
      </c>
      <c r="P121" s="19">
        <f t="shared" si="7"/>
        <v>1</v>
      </c>
      <c r="Q1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23.799999999999997</v>
      </c>
      <c r="R121" s="20">
        <f>IF(ISBLANK(N121),,IF(ISBLANK(H121),,(IF(N121="WON-EW",((((O121-1)*K121)*'complete results'!$B$2)+('complete results'!$B$2*(O121-1))),IF(N121="WON",((((O121-1)*K121)*'complete results'!$B$2)+('complete results'!$B$2*(O121-1))),IF(N121="PLACED",((((O121-1)*K121)*'complete results'!$B$2)-'complete results'!$B$2),IF(K121=0,-'complete results'!$B$2,IF(K121=0,-'complete results'!$B$2,-('complete results'!$B$2*2)))))))*D121))</f>
        <v>24.699999999999996</v>
      </c>
      <c r="S121" s="2">
        <f>IF(Table13[[#This Row],[VIP Tip?]]="YES",Table13[[#This Row],[Profit @ price taken]],0)</f>
        <v>24.699999999999996</v>
      </c>
      <c r="T121" s="2">
        <f>IF(Table13[[#This Row],[VIP Tip?]]="NO",Table13[[#This Row],[Profit @ price taken]],0)</f>
        <v>0</v>
      </c>
      <c r="AP121" t="str">
        <f t="shared" si="6"/>
        <v/>
      </c>
    </row>
    <row r="122" spans="1:42" ht="15" x14ac:dyDescent="0.2">
      <c r="A122" s="9">
        <v>42630</v>
      </c>
      <c r="B122" s="6" t="s">
        <v>168</v>
      </c>
      <c r="C122" s="6" t="s">
        <v>85</v>
      </c>
      <c r="D122" s="10">
        <v>1</v>
      </c>
      <c r="E122" s="10">
        <v>1.91</v>
      </c>
      <c r="F122" s="62">
        <v>7</v>
      </c>
      <c r="G122" s="10" t="s">
        <v>27</v>
      </c>
      <c r="H122" s="7">
        <v>1.95</v>
      </c>
      <c r="I122" s="10"/>
      <c r="J122" s="10"/>
      <c r="K122" s="10"/>
      <c r="L122" s="10"/>
      <c r="M122" s="7"/>
      <c r="N122" s="7" t="s">
        <v>30</v>
      </c>
      <c r="O122" s="19">
        <f>((H122-1)*(1-(IF(I122="no",0,'complete results'!$B$3)))+1)</f>
        <v>1.9024999999999999</v>
      </c>
      <c r="P122" s="19">
        <f t="shared" si="7"/>
        <v>1</v>
      </c>
      <c r="Q1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22" s="20">
        <f>IF(ISBLANK(N122),,IF(ISBLANK(H122),,(IF(N122="WON-EW",((((O122-1)*K122)*'complete results'!$B$2)+('complete results'!$B$2*(O122-1))),IF(N122="WON",((((O122-1)*K122)*'complete results'!$B$2)+('complete results'!$B$2*(O122-1))),IF(N122="PLACED",((((O122-1)*K122)*'complete results'!$B$2)-'complete results'!$B$2),IF(K122=0,-'complete results'!$B$2,IF(K122=0,-'complete results'!$B$2,-('complete results'!$B$2*2)))))))*D122))</f>
        <v>-20</v>
      </c>
      <c r="S122" s="2">
        <f>IF(Table13[[#This Row],[VIP Tip?]]="YES",Table13[[#This Row],[Profit @ price taken]],0)</f>
        <v>0</v>
      </c>
      <c r="T122" s="2">
        <f>IF(Table13[[#This Row],[VIP Tip?]]="NO",Table13[[#This Row],[Profit @ price taken]],0)</f>
        <v>-20</v>
      </c>
      <c r="AP122" t="b">
        <f t="shared" si="6"/>
        <v>0</v>
      </c>
    </row>
    <row r="123" spans="1:42" ht="15" x14ac:dyDescent="0.2">
      <c r="A123" s="9">
        <v>42630</v>
      </c>
      <c r="B123" s="6" t="s">
        <v>169</v>
      </c>
      <c r="C123" s="6" t="s">
        <v>33</v>
      </c>
      <c r="D123" s="10">
        <v>1</v>
      </c>
      <c r="E123" s="10">
        <v>1.94</v>
      </c>
      <c r="F123" s="62">
        <v>7</v>
      </c>
      <c r="G123" s="10" t="s">
        <v>27</v>
      </c>
      <c r="H123" s="10">
        <v>2.1</v>
      </c>
      <c r="I123" s="10"/>
      <c r="J123" s="10"/>
      <c r="K123" s="10"/>
      <c r="L123" s="10"/>
      <c r="M123" s="7"/>
      <c r="N123" s="7" t="s">
        <v>30</v>
      </c>
      <c r="O123" s="19">
        <f>((H123-1)*(1-(IF(I123="no",0,'complete results'!$B$3)))+1)</f>
        <v>2.0449999999999999</v>
      </c>
      <c r="P123" s="19">
        <f t="shared" si="7"/>
        <v>1</v>
      </c>
      <c r="Q1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23" s="20">
        <f>IF(ISBLANK(N123),,IF(ISBLANK(H123),,(IF(N123="WON-EW",((((O123-1)*K123)*'complete results'!$B$2)+('complete results'!$B$2*(O123-1))),IF(N123="WON",((((O123-1)*K123)*'complete results'!$B$2)+('complete results'!$B$2*(O123-1))),IF(N123="PLACED",((((O123-1)*K123)*'complete results'!$B$2)-'complete results'!$B$2),IF(K123=0,-'complete results'!$B$2,IF(K123=0,-'complete results'!$B$2,-('complete results'!$B$2*2)))))))*D123))</f>
        <v>-20</v>
      </c>
      <c r="S123" s="2">
        <f>IF(Table13[[#This Row],[VIP Tip?]]="YES",Table13[[#This Row],[Profit @ price taken]],0)</f>
        <v>0</v>
      </c>
      <c r="T123" s="2">
        <f>IF(Table13[[#This Row],[VIP Tip?]]="NO",Table13[[#This Row],[Profit @ price taken]],0)</f>
        <v>-20</v>
      </c>
      <c r="AP123" t="b">
        <f t="shared" si="6"/>
        <v>0</v>
      </c>
    </row>
    <row r="124" spans="1:42" ht="15" x14ac:dyDescent="0.2">
      <c r="A124" s="9">
        <v>42630</v>
      </c>
      <c r="B124" s="6" t="s">
        <v>170</v>
      </c>
      <c r="C124" s="6" t="s">
        <v>33</v>
      </c>
      <c r="D124" s="10">
        <v>1</v>
      </c>
      <c r="E124" s="10">
        <v>2.0099999999999998</v>
      </c>
      <c r="F124" s="62">
        <v>8</v>
      </c>
      <c r="G124" s="10" t="s">
        <v>26</v>
      </c>
      <c r="H124" s="10">
        <v>2.1</v>
      </c>
      <c r="I124" s="10"/>
      <c r="J124" s="10"/>
      <c r="K124" s="10"/>
      <c r="L124" s="10"/>
      <c r="M124" s="7"/>
      <c r="N124" s="7" t="s">
        <v>30</v>
      </c>
      <c r="O124" s="19">
        <f>((H124-1)*(1-(IF(I124="no",0,'complete results'!$B$3)))+1)</f>
        <v>2.0449999999999999</v>
      </c>
      <c r="P124" s="19">
        <f t="shared" si="7"/>
        <v>1</v>
      </c>
      <c r="Q1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24" s="20">
        <f>IF(ISBLANK(N124),,IF(ISBLANK(H124),,(IF(N124="WON-EW",((((O124-1)*K124)*'complete results'!$B$2)+('complete results'!$B$2*(O124-1))),IF(N124="WON",((((O124-1)*K124)*'complete results'!$B$2)+('complete results'!$B$2*(O124-1))),IF(N124="PLACED",((((O124-1)*K124)*'complete results'!$B$2)-'complete results'!$B$2),IF(K124=0,-'complete results'!$B$2,IF(K124=0,-'complete results'!$B$2,-('complete results'!$B$2*2)))))))*D124))</f>
        <v>-20</v>
      </c>
      <c r="S124" s="2">
        <f>IF(Table13[[#This Row],[VIP Tip?]]="YES",Table13[[#This Row],[Profit @ price taken]],0)</f>
        <v>-20</v>
      </c>
      <c r="T124" s="2">
        <f>IF(Table13[[#This Row],[VIP Tip?]]="NO",Table13[[#This Row],[Profit @ price taken]],0)</f>
        <v>0</v>
      </c>
      <c r="AP124" t="str">
        <f t="shared" si="6"/>
        <v/>
      </c>
    </row>
    <row r="125" spans="1:42" ht="15" x14ac:dyDescent="0.2">
      <c r="A125" s="9">
        <v>42630</v>
      </c>
      <c r="B125" s="6" t="s">
        <v>171</v>
      </c>
      <c r="C125" s="6" t="s">
        <v>41</v>
      </c>
      <c r="D125" s="10">
        <v>1</v>
      </c>
      <c r="E125" s="10">
        <v>1.54</v>
      </c>
      <c r="F125" s="62">
        <v>7</v>
      </c>
      <c r="G125" s="10" t="s">
        <v>26</v>
      </c>
      <c r="H125" s="7">
        <v>1.63</v>
      </c>
      <c r="I125" s="10"/>
      <c r="J125" s="10"/>
      <c r="K125" s="10"/>
      <c r="L125" s="10"/>
      <c r="M125" s="7"/>
      <c r="N125" s="7" t="s">
        <v>28</v>
      </c>
      <c r="O125" s="19">
        <f>((H125-1)*(1-(IF(I125="no",0,'complete results'!$B$3)))+1)</f>
        <v>1.5985</v>
      </c>
      <c r="P125" s="19">
        <f t="shared" si="7"/>
        <v>1</v>
      </c>
      <c r="Q1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10.8</v>
      </c>
      <c r="R125" s="20">
        <f>IF(ISBLANK(N125),,IF(ISBLANK(H125),,(IF(N125="WON-EW",((((O125-1)*K125)*'complete results'!$B$2)+('complete results'!$B$2*(O125-1))),IF(N125="WON",((((O125-1)*K125)*'complete results'!$B$2)+('complete results'!$B$2*(O125-1))),IF(N125="PLACED",((((O125-1)*K125)*'complete results'!$B$2)-'complete results'!$B$2),IF(K125=0,-'complete results'!$B$2,IF(K125=0,-'complete results'!$B$2,-('complete results'!$B$2*2)))))))*D125))</f>
        <v>11.97</v>
      </c>
      <c r="S125" s="2">
        <f>IF(Table13[[#This Row],[VIP Tip?]]="YES",Table13[[#This Row],[Profit @ price taken]],0)</f>
        <v>11.97</v>
      </c>
      <c r="T125" s="2">
        <f>IF(Table13[[#This Row],[VIP Tip?]]="NO",Table13[[#This Row],[Profit @ price taken]],0)</f>
        <v>0</v>
      </c>
      <c r="AP125" t="str">
        <f t="shared" si="6"/>
        <v/>
      </c>
    </row>
    <row r="126" spans="1:42" ht="15" x14ac:dyDescent="0.2">
      <c r="A126" s="9">
        <v>42631</v>
      </c>
      <c r="B126" s="6" t="s">
        <v>172</v>
      </c>
      <c r="C126" s="6" t="s">
        <v>33</v>
      </c>
      <c r="D126" s="10">
        <v>1</v>
      </c>
      <c r="E126" s="10">
        <v>1.97</v>
      </c>
      <c r="F126" s="62">
        <v>7</v>
      </c>
      <c r="G126" s="10" t="s">
        <v>26</v>
      </c>
      <c r="H126" s="10">
        <v>2.0299999999999998</v>
      </c>
      <c r="I126" s="10"/>
      <c r="J126" s="10"/>
      <c r="K126" s="10"/>
      <c r="L126" s="10"/>
      <c r="M126" s="10"/>
      <c r="N126" s="7" t="s">
        <v>28</v>
      </c>
      <c r="O126" s="19">
        <f>((H126-1)*(1-(IF(I126="no",0,'complete results'!$B$3)))+1)</f>
        <v>1.9784999999999999</v>
      </c>
      <c r="P126" s="19">
        <f t="shared" si="7"/>
        <v>1</v>
      </c>
      <c r="Q1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19.399999999999999</v>
      </c>
      <c r="R126" s="20">
        <f>IF(ISBLANK(N126),,IF(ISBLANK(H126),,(IF(N126="WON-EW",((((O126-1)*K126)*'complete results'!$B$2)+('complete results'!$B$2*(O126-1))),IF(N126="WON",((((O126-1)*K126)*'complete results'!$B$2)+('complete results'!$B$2*(O126-1))),IF(N126="PLACED",((((O126-1)*K126)*'complete results'!$B$2)-'complete results'!$B$2),IF(K126=0,-'complete results'!$B$2,IF(K126=0,-'complete results'!$B$2,-('complete results'!$B$2*2)))))))*D126))</f>
        <v>19.57</v>
      </c>
      <c r="S126" s="2">
        <f>IF(Table13[[#This Row],[VIP Tip?]]="YES",Table13[[#This Row],[Profit @ price taken]],0)</f>
        <v>19.57</v>
      </c>
      <c r="T126" s="2">
        <f>IF(Table13[[#This Row],[VIP Tip?]]="NO",Table13[[#This Row],[Profit @ price taken]],0)</f>
        <v>0</v>
      </c>
      <c r="AP126" t="str">
        <f t="shared" si="6"/>
        <v/>
      </c>
    </row>
    <row r="127" spans="1:42" ht="15" x14ac:dyDescent="0.2">
      <c r="A127" s="9">
        <v>42631</v>
      </c>
      <c r="B127" s="6" t="s">
        <v>173</v>
      </c>
      <c r="C127" s="6" t="s">
        <v>85</v>
      </c>
      <c r="D127" s="10">
        <v>1</v>
      </c>
      <c r="E127" s="10">
        <v>1.89</v>
      </c>
      <c r="F127" s="62">
        <v>7</v>
      </c>
      <c r="G127" s="10" t="s">
        <v>27</v>
      </c>
      <c r="H127" s="10">
        <v>1.85</v>
      </c>
      <c r="I127" s="10"/>
      <c r="J127" s="10"/>
      <c r="K127" s="10"/>
      <c r="L127" s="10"/>
      <c r="M127" s="10"/>
      <c r="N127" s="7" t="s">
        <v>28</v>
      </c>
      <c r="O127" s="19">
        <f>((H127-1)*(1-(IF(I127="no",0,'complete results'!$B$3)))+1)</f>
        <v>1.8075000000000001</v>
      </c>
      <c r="P127" s="19">
        <f t="shared" si="7"/>
        <v>1</v>
      </c>
      <c r="Q1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17.799999999999997</v>
      </c>
      <c r="R127" s="20">
        <f>IF(ISBLANK(N127),,IF(ISBLANK(H127),,(IF(N127="WON-EW",((((O127-1)*K127)*'complete results'!$B$2)+('complete results'!$B$2*(O127-1))),IF(N127="WON",((((O127-1)*K127)*'complete results'!$B$2)+('complete results'!$B$2*(O127-1))),IF(N127="PLACED",((((O127-1)*K127)*'complete results'!$B$2)-'complete results'!$B$2),IF(K127=0,-'complete results'!$B$2,IF(K127=0,-'complete results'!$B$2,-('complete results'!$B$2*2)))))))*D127))</f>
        <v>16.150000000000002</v>
      </c>
      <c r="S127" s="2">
        <f>IF(Table13[[#This Row],[VIP Tip?]]="YES",Table13[[#This Row],[Profit @ price taken]],0)</f>
        <v>0</v>
      </c>
      <c r="T127" s="2">
        <f>IF(Table13[[#This Row],[VIP Tip?]]="NO",Table13[[#This Row],[Profit @ price taken]],0)</f>
        <v>16.150000000000002</v>
      </c>
      <c r="AP127" t="b">
        <f t="shared" si="6"/>
        <v>0</v>
      </c>
    </row>
    <row r="128" spans="1:42" ht="15" x14ac:dyDescent="0.2">
      <c r="A128" s="9">
        <v>42631</v>
      </c>
      <c r="B128" s="6" t="s">
        <v>174</v>
      </c>
      <c r="C128" s="6" t="s">
        <v>33</v>
      </c>
      <c r="D128" s="10">
        <v>1</v>
      </c>
      <c r="E128" s="10">
        <v>1.67</v>
      </c>
      <c r="F128" s="62">
        <v>7</v>
      </c>
      <c r="G128" s="10" t="s">
        <v>26</v>
      </c>
      <c r="H128" s="10">
        <v>1.7</v>
      </c>
      <c r="I128" s="10"/>
      <c r="J128" s="10"/>
      <c r="K128" s="10"/>
      <c r="L128" s="10"/>
      <c r="M128" s="10"/>
      <c r="N128" s="7" t="s">
        <v>28</v>
      </c>
      <c r="O128" s="19">
        <f>((H128-1)*(1-(IF(I128="no",0,'complete results'!$B$3)))+1)</f>
        <v>1.665</v>
      </c>
      <c r="P128" s="19">
        <f t="shared" si="7"/>
        <v>1</v>
      </c>
      <c r="Q1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13.399999999999999</v>
      </c>
      <c r="R128" s="20">
        <f>IF(ISBLANK(N128),,IF(ISBLANK(H128),,(IF(N128="WON-EW",((((O128-1)*K128)*'complete results'!$B$2)+('complete results'!$B$2*(O128-1))),IF(N128="WON",((((O128-1)*K128)*'complete results'!$B$2)+('complete results'!$B$2*(O128-1))),IF(N128="PLACED",((((O128-1)*K128)*'complete results'!$B$2)-'complete results'!$B$2),IF(K128=0,-'complete results'!$B$2,IF(K128=0,-'complete results'!$B$2,-('complete results'!$B$2*2)))))))*D128))</f>
        <v>13.3</v>
      </c>
      <c r="S128" s="2">
        <f>IF(Table13[[#This Row],[VIP Tip?]]="YES",Table13[[#This Row],[Profit @ price taken]],0)</f>
        <v>13.3</v>
      </c>
      <c r="T128" s="2">
        <f>IF(Table13[[#This Row],[VIP Tip?]]="NO",Table13[[#This Row],[Profit @ price taken]],0)</f>
        <v>0</v>
      </c>
      <c r="AP128" t="str">
        <f t="shared" si="6"/>
        <v/>
      </c>
    </row>
    <row r="129" spans="1:42" ht="15" x14ac:dyDescent="0.2">
      <c r="A129" s="9">
        <v>42631</v>
      </c>
      <c r="B129" s="6" t="s">
        <v>175</v>
      </c>
      <c r="C129" s="6" t="s">
        <v>33</v>
      </c>
      <c r="D129" s="10">
        <v>1</v>
      </c>
      <c r="E129" s="10">
        <v>2.41</v>
      </c>
      <c r="F129" s="62">
        <v>7</v>
      </c>
      <c r="G129" s="10" t="s">
        <v>27</v>
      </c>
      <c r="H129" s="10">
        <v>2.5</v>
      </c>
      <c r="I129" s="10"/>
      <c r="J129" s="10"/>
      <c r="K129" s="10"/>
      <c r="L129" s="10"/>
      <c r="M129" s="10"/>
      <c r="N129" s="7" t="s">
        <v>30</v>
      </c>
      <c r="O129" s="19">
        <f>((H129-1)*(1-(IF(I129="no",0,'complete results'!$B$3)))+1)</f>
        <v>2.4249999999999998</v>
      </c>
      <c r="P129" s="19">
        <f t="shared" si="7"/>
        <v>1</v>
      </c>
      <c r="Q1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29" s="20">
        <f>IF(ISBLANK(N129),,IF(ISBLANK(H129),,(IF(N129="WON-EW",((((O129-1)*K129)*'complete results'!$B$2)+('complete results'!$B$2*(O129-1))),IF(N129="WON",((((O129-1)*K129)*'complete results'!$B$2)+('complete results'!$B$2*(O129-1))),IF(N129="PLACED",((((O129-1)*K129)*'complete results'!$B$2)-'complete results'!$B$2),IF(K129=0,-'complete results'!$B$2,IF(K129=0,-'complete results'!$B$2,-('complete results'!$B$2*2)))))))*D129))</f>
        <v>-20</v>
      </c>
      <c r="S129" s="2">
        <f>IF(Table13[[#This Row],[VIP Tip?]]="YES",Table13[[#This Row],[Profit @ price taken]],0)</f>
        <v>0</v>
      </c>
      <c r="T129" s="2">
        <f>IF(Table13[[#This Row],[VIP Tip?]]="NO",Table13[[#This Row],[Profit @ price taken]],0)</f>
        <v>-20</v>
      </c>
      <c r="AP129" t="b">
        <f t="shared" si="6"/>
        <v>0</v>
      </c>
    </row>
    <row r="130" spans="1:42" ht="15" x14ac:dyDescent="0.2">
      <c r="A130" s="9">
        <v>42631</v>
      </c>
      <c r="B130" s="6" t="s">
        <v>176</v>
      </c>
      <c r="C130" s="6" t="s">
        <v>33</v>
      </c>
      <c r="D130" s="10">
        <v>1</v>
      </c>
      <c r="E130" s="10">
        <v>2.58</v>
      </c>
      <c r="F130" s="62">
        <v>7</v>
      </c>
      <c r="G130" s="10" t="s">
        <v>27</v>
      </c>
      <c r="H130" s="10">
        <v>2.62</v>
      </c>
      <c r="I130" s="10"/>
      <c r="J130" s="10"/>
      <c r="K130" s="10"/>
      <c r="L130" s="10"/>
      <c r="M130" s="10"/>
      <c r="N130" s="7" t="s">
        <v>30</v>
      </c>
      <c r="O130" s="19">
        <f>((H130-1)*(1-(IF(I130="no",0,'complete results'!$B$3)))+1)</f>
        <v>2.5389999999999997</v>
      </c>
      <c r="P130" s="19">
        <f t="shared" si="7"/>
        <v>1</v>
      </c>
      <c r="Q1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0" s="20">
        <f>IF(ISBLANK(N130),,IF(ISBLANK(H130),,(IF(N130="WON-EW",((((O130-1)*K130)*'complete results'!$B$2)+('complete results'!$B$2*(O130-1))),IF(N130="WON",((((O130-1)*K130)*'complete results'!$B$2)+('complete results'!$B$2*(O130-1))),IF(N130="PLACED",((((O130-1)*K130)*'complete results'!$B$2)-'complete results'!$B$2),IF(K130=0,-'complete results'!$B$2,IF(K130=0,-'complete results'!$B$2,-('complete results'!$B$2*2)))))))*D130))</f>
        <v>-20</v>
      </c>
      <c r="S130" s="2">
        <f>IF(Table13[[#This Row],[VIP Tip?]]="YES",Table13[[#This Row],[Profit @ price taken]],0)</f>
        <v>0</v>
      </c>
      <c r="T130" s="2">
        <f>IF(Table13[[#This Row],[VIP Tip?]]="NO",Table13[[#This Row],[Profit @ price taken]],0)</f>
        <v>-20</v>
      </c>
      <c r="AP130" t="b">
        <f t="shared" si="6"/>
        <v>0</v>
      </c>
    </row>
    <row r="131" spans="1:42" ht="15" x14ac:dyDescent="0.2">
      <c r="A131" s="9">
        <v>42631</v>
      </c>
      <c r="B131" s="6" t="s">
        <v>177</v>
      </c>
      <c r="C131" s="6" t="s">
        <v>33</v>
      </c>
      <c r="D131" s="10">
        <v>1</v>
      </c>
      <c r="E131" s="10">
        <v>1.82</v>
      </c>
      <c r="F131" s="62">
        <v>8</v>
      </c>
      <c r="G131" s="10" t="s">
        <v>26</v>
      </c>
      <c r="H131" s="10">
        <v>1.9</v>
      </c>
      <c r="I131" s="10"/>
      <c r="J131" s="10"/>
      <c r="K131" s="10"/>
      <c r="L131" s="10"/>
      <c r="M131" s="10"/>
      <c r="N131" s="7" t="s">
        <v>30</v>
      </c>
      <c r="O131" s="19">
        <f>((H131-1)*(1-(IF(I131="no",0,'complete results'!$B$3)))+1)</f>
        <v>1.855</v>
      </c>
      <c r="P131" s="19">
        <f t="shared" si="7"/>
        <v>1</v>
      </c>
      <c r="Q1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1" s="20">
        <f>IF(ISBLANK(N131),,IF(ISBLANK(H131),,(IF(N131="WON-EW",((((O131-1)*K131)*'complete results'!$B$2)+('complete results'!$B$2*(O131-1))),IF(N131="WON",((((O131-1)*K131)*'complete results'!$B$2)+('complete results'!$B$2*(O131-1))),IF(N131="PLACED",((((O131-1)*K131)*'complete results'!$B$2)-'complete results'!$B$2),IF(K131=0,-'complete results'!$B$2,IF(K131=0,-'complete results'!$B$2,-('complete results'!$B$2*2)))))))*D131))</f>
        <v>-20</v>
      </c>
      <c r="S131" s="2">
        <f>IF(Table13[[#This Row],[VIP Tip?]]="YES",Table13[[#This Row],[Profit @ price taken]],0)</f>
        <v>-20</v>
      </c>
      <c r="T131" s="2">
        <f>IF(Table13[[#This Row],[VIP Tip?]]="NO",Table13[[#This Row],[Profit @ price taken]],0)</f>
        <v>0</v>
      </c>
      <c r="AP131" t="str">
        <f t="shared" si="6"/>
        <v/>
      </c>
    </row>
    <row r="132" spans="1:42" ht="15" x14ac:dyDescent="0.2">
      <c r="A132" s="9">
        <v>42633</v>
      </c>
      <c r="B132" s="6" t="s">
        <v>178</v>
      </c>
      <c r="C132" s="6" t="s">
        <v>33</v>
      </c>
      <c r="D132" s="10">
        <v>1</v>
      </c>
      <c r="E132" s="10">
        <v>2.15</v>
      </c>
      <c r="F132" s="62">
        <v>6</v>
      </c>
      <c r="G132" s="10" t="s">
        <v>27</v>
      </c>
      <c r="H132" s="10">
        <v>2.25</v>
      </c>
      <c r="I132" s="10"/>
      <c r="J132" s="10"/>
      <c r="K132" s="10"/>
      <c r="L132" s="10"/>
      <c r="M132" s="10"/>
      <c r="N132" s="7" t="s">
        <v>28</v>
      </c>
      <c r="O132" s="19">
        <f>((H132-1)*(1-(IF(I132="no",0,'complete results'!$B$3)))+1)</f>
        <v>2.1875</v>
      </c>
      <c r="P132" s="19">
        <f t="shared" si="7"/>
        <v>1</v>
      </c>
      <c r="Q1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23</v>
      </c>
      <c r="R132" s="20">
        <f>IF(ISBLANK(N132),,IF(ISBLANK(H132),,(IF(N132="WON-EW",((((O132-1)*K132)*'complete results'!$B$2)+('complete results'!$B$2*(O132-1))),IF(N132="WON",((((O132-1)*K132)*'complete results'!$B$2)+('complete results'!$B$2*(O132-1))),IF(N132="PLACED",((((O132-1)*K132)*'complete results'!$B$2)-'complete results'!$B$2),IF(K132=0,-'complete results'!$B$2,IF(K132=0,-'complete results'!$B$2,-('complete results'!$B$2*2)))))))*D132))</f>
        <v>23.75</v>
      </c>
      <c r="S132" s="2">
        <f>IF(Table13[[#This Row],[VIP Tip?]]="YES",Table13[[#This Row],[Profit @ price taken]],0)</f>
        <v>0</v>
      </c>
      <c r="T132" s="2">
        <f>IF(Table13[[#This Row],[VIP Tip?]]="NO",Table13[[#This Row],[Profit @ price taken]],0)</f>
        <v>23.75</v>
      </c>
      <c r="AP132" t="b">
        <f t="shared" si="6"/>
        <v>0</v>
      </c>
    </row>
    <row r="133" spans="1:42" ht="15" x14ac:dyDescent="0.2">
      <c r="A133" s="9">
        <v>42633</v>
      </c>
      <c r="B133" s="6" t="s">
        <v>179</v>
      </c>
      <c r="C133" s="6" t="s">
        <v>33</v>
      </c>
      <c r="D133" s="10">
        <v>1</v>
      </c>
      <c r="E133" s="10">
        <v>1.5</v>
      </c>
      <c r="F133" s="62">
        <v>7</v>
      </c>
      <c r="G133" s="10" t="s">
        <v>26</v>
      </c>
      <c r="H133" s="10">
        <v>1.53</v>
      </c>
      <c r="I133" s="10"/>
      <c r="J133" s="10"/>
      <c r="K133" s="10"/>
      <c r="L133" s="10"/>
      <c r="M133" s="10"/>
      <c r="N133" s="7" t="s">
        <v>28</v>
      </c>
      <c r="O133" s="19">
        <f>((H133-1)*(1-(IF(I133="no",0,'complete results'!$B$3)))+1)</f>
        <v>1.5034999999999998</v>
      </c>
      <c r="P133" s="19">
        <f t="shared" si="7"/>
        <v>1</v>
      </c>
      <c r="Q1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133" s="20">
        <f>IF(ISBLANK(N133),,IF(ISBLANK(H133),,(IF(N133="WON-EW",((((O133-1)*K133)*'complete results'!$B$2)+('complete results'!$B$2*(O133-1))),IF(N133="WON",((((O133-1)*K133)*'complete results'!$B$2)+('complete results'!$B$2*(O133-1))),IF(N133="PLACED",((((O133-1)*K133)*'complete results'!$B$2)-'complete results'!$B$2),IF(K133=0,-'complete results'!$B$2,IF(K133=0,-'complete results'!$B$2,-('complete results'!$B$2*2)))))))*D133))</f>
        <v>10.069999999999997</v>
      </c>
      <c r="S133" s="2">
        <f>IF(Table13[[#This Row],[VIP Tip?]]="YES",Table13[[#This Row],[Profit @ price taken]],0)</f>
        <v>10.069999999999997</v>
      </c>
      <c r="T133" s="2">
        <f>IF(Table13[[#This Row],[VIP Tip?]]="NO",Table13[[#This Row],[Profit @ price taken]],0)</f>
        <v>0</v>
      </c>
      <c r="AP133" t="str">
        <f t="shared" si="6"/>
        <v/>
      </c>
    </row>
    <row r="134" spans="1:42" ht="15" x14ac:dyDescent="0.2">
      <c r="A134" s="9">
        <v>42634</v>
      </c>
      <c r="B134" s="6" t="s">
        <v>180</v>
      </c>
      <c r="C134" s="6" t="s">
        <v>33</v>
      </c>
      <c r="D134" s="10">
        <v>1</v>
      </c>
      <c r="E134" s="10">
        <v>1.62</v>
      </c>
      <c r="F134" s="62">
        <v>7</v>
      </c>
      <c r="G134" s="10" t="s">
        <v>26</v>
      </c>
      <c r="H134" s="10">
        <v>1.65</v>
      </c>
      <c r="I134" s="10"/>
      <c r="J134" s="10"/>
      <c r="K134" s="10"/>
      <c r="L134" s="10"/>
      <c r="M134" s="10"/>
      <c r="N134" s="7" t="s">
        <v>30</v>
      </c>
      <c r="O134" s="19">
        <f>((H134-1)*(1-(IF(I134="no",0,'complete results'!$B$3)))+1)</f>
        <v>1.6174999999999999</v>
      </c>
      <c r="P134" s="19">
        <f t="shared" si="7"/>
        <v>1</v>
      </c>
      <c r="Q1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4" s="20">
        <f>IF(ISBLANK(N134),,IF(ISBLANK(H134),,(IF(N134="WON-EW",((((O134-1)*K134)*'complete results'!$B$2)+('complete results'!$B$2*(O134-1))),IF(N134="WON",((((O134-1)*K134)*'complete results'!$B$2)+('complete results'!$B$2*(O134-1))),IF(N134="PLACED",((((O134-1)*K134)*'complete results'!$B$2)-'complete results'!$B$2),IF(K134=0,-'complete results'!$B$2,IF(K134=0,-'complete results'!$B$2,-('complete results'!$B$2*2)))))))*D134))</f>
        <v>-20</v>
      </c>
      <c r="S134" s="2">
        <f>IF(Table13[[#This Row],[VIP Tip?]]="YES",Table13[[#This Row],[Profit @ price taken]],0)</f>
        <v>-20</v>
      </c>
      <c r="T134" s="2">
        <f>IF(Table13[[#This Row],[VIP Tip?]]="NO",Table13[[#This Row],[Profit @ price taken]],0)</f>
        <v>0</v>
      </c>
      <c r="AP134" t="str">
        <f t="shared" si="6"/>
        <v/>
      </c>
    </row>
    <row r="135" spans="1:42" ht="15" x14ac:dyDescent="0.2">
      <c r="A135" s="9">
        <v>42634</v>
      </c>
      <c r="B135" s="6" t="s">
        <v>181</v>
      </c>
      <c r="C135" s="6" t="s">
        <v>41</v>
      </c>
      <c r="D135" s="10">
        <v>1</v>
      </c>
      <c r="E135" s="10">
        <v>2.2799999999999998</v>
      </c>
      <c r="F135" s="62">
        <v>7</v>
      </c>
      <c r="G135" s="10" t="s">
        <v>26</v>
      </c>
      <c r="H135" s="10">
        <v>2.4</v>
      </c>
      <c r="I135" s="10"/>
      <c r="J135" s="10"/>
      <c r="K135" s="10"/>
      <c r="L135" s="10"/>
      <c r="M135" s="10"/>
      <c r="N135" s="7" t="s">
        <v>30</v>
      </c>
      <c r="O135" s="19">
        <f>((H135-1)*(1-(IF(I135="no",0,'complete results'!$B$3)))+1)</f>
        <v>2.33</v>
      </c>
      <c r="P135" s="19">
        <f t="shared" si="7"/>
        <v>1</v>
      </c>
      <c r="Q1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5" s="20">
        <f>IF(ISBLANK(N135),,IF(ISBLANK(H135),,(IF(N135="WON-EW",((((O135-1)*K135)*'complete results'!$B$2)+('complete results'!$B$2*(O135-1))),IF(N135="WON",((((O135-1)*K135)*'complete results'!$B$2)+('complete results'!$B$2*(O135-1))),IF(N135="PLACED",((((O135-1)*K135)*'complete results'!$B$2)-'complete results'!$B$2),IF(K135=0,-'complete results'!$B$2,IF(K135=0,-'complete results'!$B$2,-('complete results'!$B$2*2)))))))*D135))</f>
        <v>-20</v>
      </c>
      <c r="S135" s="2">
        <f>IF(Table13[[#This Row],[VIP Tip?]]="YES",Table13[[#This Row],[Profit @ price taken]],0)</f>
        <v>-20</v>
      </c>
      <c r="T135" s="2">
        <f>IF(Table13[[#This Row],[VIP Tip?]]="NO",Table13[[#This Row],[Profit @ price taken]],0)</f>
        <v>0</v>
      </c>
      <c r="AP135" t="str">
        <f t="shared" si="6"/>
        <v/>
      </c>
    </row>
    <row r="136" spans="1:42" ht="15" x14ac:dyDescent="0.2">
      <c r="A136" s="9">
        <v>42636</v>
      </c>
      <c r="B136" s="6" t="s">
        <v>182</v>
      </c>
      <c r="C136" s="6" t="s">
        <v>33</v>
      </c>
      <c r="D136" s="10">
        <v>1</v>
      </c>
      <c r="E136" s="10">
        <v>2.42</v>
      </c>
      <c r="F136" s="62">
        <v>7</v>
      </c>
      <c r="G136" s="10" t="s">
        <v>26</v>
      </c>
      <c r="H136" s="10">
        <v>2.5</v>
      </c>
      <c r="I136" s="10"/>
      <c r="J136" s="10"/>
      <c r="K136" s="10"/>
      <c r="L136" s="10"/>
      <c r="M136" s="10"/>
      <c r="N136" s="7" t="s">
        <v>28</v>
      </c>
      <c r="O136" s="19">
        <f>((H136-1)*(1-(IF(I136="no",0,'complete results'!$B$3)))+1)</f>
        <v>2.4249999999999998</v>
      </c>
      <c r="P136" s="19">
        <f t="shared" si="7"/>
        <v>1</v>
      </c>
      <c r="Q1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28.4</v>
      </c>
      <c r="R136" s="20">
        <f>IF(ISBLANK(N136),,IF(ISBLANK(H136),,(IF(N136="WON-EW",((((O136-1)*K136)*'complete results'!$B$2)+('complete results'!$B$2*(O136-1))),IF(N136="WON",((((O136-1)*K136)*'complete results'!$B$2)+('complete results'!$B$2*(O136-1))),IF(N136="PLACED",((((O136-1)*K136)*'complete results'!$B$2)-'complete results'!$B$2),IF(K136=0,-'complete results'!$B$2,IF(K136=0,-'complete results'!$B$2,-('complete results'!$B$2*2)))))))*D136))</f>
        <v>28.499999999999996</v>
      </c>
      <c r="S136" s="2">
        <f>IF(Table13[[#This Row],[VIP Tip?]]="YES",Table13[[#This Row],[Profit @ price taken]],0)</f>
        <v>28.499999999999996</v>
      </c>
      <c r="T136" s="2">
        <f>IF(Table13[[#This Row],[VIP Tip?]]="NO",Table13[[#This Row],[Profit @ price taken]],0)</f>
        <v>0</v>
      </c>
      <c r="AP136" t="str">
        <f t="shared" si="6"/>
        <v/>
      </c>
    </row>
    <row r="137" spans="1:42" ht="15" x14ac:dyDescent="0.2">
      <c r="A137" s="9">
        <v>42636</v>
      </c>
      <c r="B137" s="6" t="s">
        <v>183</v>
      </c>
      <c r="C137" s="6" t="s">
        <v>33</v>
      </c>
      <c r="D137" s="10">
        <v>1</v>
      </c>
      <c r="E137" s="10">
        <v>2</v>
      </c>
      <c r="F137" s="62">
        <v>7</v>
      </c>
      <c r="G137" s="10" t="s">
        <v>26</v>
      </c>
      <c r="H137" s="10">
        <v>2.38</v>
      </c>
      <c r="I137" s="10"/>
      <c r="J137" s="10"/>
      <c r="K137" s="10"/>
      <c r="L137" s="10"/>
      <c r="M137" s="10"/>
      <c r="N137" s="7" t="s">
        <v>30</v>
      </c>
      <c r="O137" s="19">
        <f>((H137-1)*(1-(IF(I137="no",0,'complete results'!$B$3)))+1)</f>
        <v>2.3109999999999999</v>
      </c>
      <c r="P137" s="19">
        <f t="shared" si="7"/>
        <v>1</v>
      </c>
      <c r="Q1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7" s="20">
        <f>IF(ISBLANK(N137),,IF(ISBLANK(H137),,(IF(N137="WON-EW",((((O137-1)*K137)*'complete results'!$B$2)+('complete results'!$B$2*(O137-1))),IF(N137="WON",((((O137-1)*K137)*'complete results'!$B$2)+('complete results'!$B$2*(O137-1))),IF(N137="PLACED",((((O137-1)*K137)*'complete results'!$B$2)-'complete results'!$B$2),IF(K137=0,-'complete results'!$B$2,IF(K137=0,-'complete results'!$B$2,-('complete results'!$B$2*2)))))))*D137))</f>
        <v>-20</v>
      </c>
      <c r="S137" s="2">
        <f>IF(Table13[[#This Row],[VIP Tip?]]="YES",Table13[[#This Row],[Profit @ price taken]],0)</f>
        <v>-20</v>
      </c>
      <c r="T137" s="2">
        <f>IF(Table13[[#This Row],[VIP Tip?]]="NO",Table13[[#This Row],[Profit @ price taken]],0)</f>
        <v>0</v>
      </c>
      <c r="AP137" t="str">
        <f t="shared" ref="AP137:AP200" si="8">IF(S137=0,IF(T137=0,"Error"),"")</f>
        <v/>
      </c>
    </row>
    <row r="138" spans="1:42" ht="15" x14ac:dyDescent="0.2">
      <c r="A138" s="9">
        <v>42637</v>
      </c>
      <c r="B138" s="6" t="s">
        <v>184</v>
      </c>
      <c r="C138" s="6" t="s">
        <v>33</v>
      </c>
      <c r="D138" s="10">
        <v>1</v>
      </c>
      <c r="E138" s="10">
        <v>1.85</v>
      </c>
      <c r="F138" s="62">
        <v>7</v>
      </c>
      <c r="G138" s="10" t="s">
        <v>26</v>
      </c>
      <c r="H138" s="10">
        <v>1.91</v>
      </c>
      <c r="I138" s="10"/>
      <c r="J138" s="10"/>
      <c r="K138" s="10"/>
      <c r="L138" s="10"/>
      <c r="M138" s="10"/>
      <c r="N138" s="7" t="s">
        <v>30</v>
      </c>
      <c r="O138" s="19">
        <f>((H138-1)*(1-(IF(I138="no",0,'complete results'!$B$3)))+1)</f>
        <v>1.8645</v>
      </c>
      <c r="P138" s="19">
        <f t="shared" si="7"/>
        <v>1</v>
      </c>
      <c r="Q1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8" s="20">
        <f>IF(ISBLANK(N138),,IF(ISBLANK(H138),,(IF(N138="WON-EW",((((O138-1)*K138)*'complete results'!$B$2)+('complete results'!$B$2*(O138-1))),IF(N138="WON",((((O138-1)*K138)*'complete results'!$B$2)+('complete results'!$B$2*(O138-1))),IF(N138="PLACED",((((O138-1)*K138)*'complete results'!$B$2)-'complete results'!$B$2),IF(K138=0,-'complete results'!$B$2,IF(K138=0,-'complete results'!$B$2,-('complete results'!$B$2*2)))))))*D138))</f>
        <v>-20</v>
      </c>
      <c r="S138" s="2">
        <f>IF(Table13[[#This Row],[VIP Tip?]]="YES",Table13[[#This Row],[Profit @ price taken]],0)</f>
        <v>-20</v>
      </c>
      <c r="T138" s="2">
        <f>IF(Table13[[#This Row],[VIP Tip?]]="NO",Table13[[#This Row],[Profit @ price taken]],0)</f>
        <v>0</v>
      </c>
      <c r="AP138" t="str">
        <f t="shared" si="8"/>
        <v/>
      </c>
    </row>
    <row r="139" spans="1:42" s="1" customFormat="1" ht="15" x14ac:dyDescent="0.2">
      <c r="A139" s="9">
        <v>42637</v>
      </c>
      <c r="B139" s="6" t="s">
        <v>185</v>
      </c>
      <c r="C139" s="6" t="s">
        <v>33</v>
      </c>
      <c r="D139" s="10">
        <v>1</v>
      </c>
      <c r="E139" s="10">
        <v>1.64</v>
      </c>
      <c r="F139" s="62">
        <v>7</v>
      </c>
      <c r="G139" s="10" t="s">
        <v>26</v>
      </c>
      <c r="H139" s="10">
        <v>1.67</v>
      </c>
      <c r="I139" s="10"/>
      <c r="J139" s="10"/>
      <c r="K139" s="10"/>
      <c r="L139" s="10"/>
      <c r="M139" s="10"/>
      <c r="N139" s="7" t="s">
        <v>28</v>
      </c>
      <c r="O139" s="19">
        <f>((H139-1)*(1-(IF(I139="no",0,'complete results'!$B$3)))+1)</f>
        <v>1.6364999999999998</v>
      </c>
      <c r="P139" s="19">
        <f t="shared" si="7"/>
        <v>1</v>
      </c>
      <c r="Q1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12.799999999999997</v>
      </c>
      <c r="R139" s="20">
        <f>IF(ISBLANK(N139),,IF(ISBLANK(H139),,(IF(N139="WON-EW",((((O139-1)*K139)*'complete results'!$B$2)+('complete results'!$B$2*(O139-1))),IF(N139="WON",((((O139-1)*K139)*'complete results'!$B$2)+('complete results'!$B$2*(O139-1))),IF(N139="PLACED",((((O139-1)*K139)*'complete results'!$B$2)-'complete results'!$B$2),IF(K139=0,-'complete results'!$B$2,IF(K139=0,-'complete results'!$B$2,-('complete results'!$B$2*2)))))))*D139))</f>
        <v>12.729999999999997</v>
      </c>
      <c r="S139" s="2">
        <f>IF(Table13[[#This Row],[VIP Tip?]]="YES",Table13[[#This Row],[Profit @ price taken]],0)</f>
        <v>12.729999999999997</v>
      </c>
      <c r="T139" s="2">
        <f>IF(Table13[[#This Row],[VIP Tip?]]="NO",Table13[[#This Row],[Profit @ price taken]],0)</f>
        <v>0</v>
      </c>
      <c r="AP139" t="str">
        <f t="shared" si="8"/>
        <v/>
      </c>
    </row>
    <row r="140" spans="1:42" ht="15" x14ac:dyDescent="0.2">
      <c r="A140" s="9">
        <v>42637</v>
      </c>
      <c r="B140" s="6" t="s">
        <v>186</v>
      </c>
      <c r="C140" s="6" t="s">
        <v>85</v>
      </c>
      <c r="D140" s="10">
        <v>1</v>
      </c>
      <c r="E140" s="10">
        <v>1.66</v>
      </c>
      <c r="F140" s="62">
        <v>8</v>
      </c>
      <c r="G140" s="10" t="s">
        <v>27</v>
      </c>
      <c r="H140" s="10">
        <v>1.7</v>
      </c>
      <c r="I140" s="10"/>
      <c r="J140" s="10"/>
      <c r="K140" s="10"/>
      <c r="L140" s="10"/>
      <c r="M140" s="10"/>
      <c r="N140" s="7" t="s">
        <v>30</v>
      </c>
      <c r="O140" s="19">
        <f>((H140-1)*(1-(IF(I140="no",0,'complete results'!$B$3)))+1)</f>
        <v>1.665</v>
      </c>
      <c r="P140" s="19">
        <f t="shared" si="7"/>
        <v>1</v>
      </c>
      <c r="Q1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40" s="20">
        <f>IF(ISBLANK(N140),,IF(ISBLANK(H140),,(IF(N140="WON-EW",((((O140-1)*K140)*'complete results'!$B$2)+('complete results'!$B$2*(O140-1))),IF(N140="WON",((((O140-1)*K140)*'complete results'!$B$2)+('complete results'!$B$2*(O140-1))),IF(N140="PLACED",((((O140-1)*K140)*'complete results'!$B$2)-'complete results'!$B$2),IF(K140=0,-'complete results'!$B$2,IF(K140=0,-'complete results'!$B$2,-('complete results'!$B$2*2)))))))*D140))</f>
        <v>-20</v>
      </c>
      <c r="S140" s="2">
        <f>IF(Table13[[#This Row],[VIP Tip?]]="YES",Table13[[#This Row],[Profit @ price taken]],0)</f>
        <v>0</v>
      </c>
      <c r="T140" s="2">
        <f>IF(Table13[[#This Row],[VIP Tip?]]="NO",Table13[[#This Row],[Profit @ price taken]],0)</f>
        <v>-20</v>
      </c>
      <c r="AP140" t="b">
        <f t="shared" si="8"/>
        <v>0</v>
      </c>
    </row>
    <row r="141" spans="1:42" ht="15" x14ac:dyDescent="0.2">
      <c r="A141" s="9">
        <v>42637</v>
      </c>
      <c r="B141" s="6" t="s">
        <v>186</v>
      </c>
      <c r="C141" s="6" t="s">
        <v>33</v>
      </c>
      <c r="D141" s="10">
        <v>1</v>
      </c>
      <c r="E141" s="10">
        <v>1.63</v>
      </c>
      <c r="F141" s="62">
        <v>7</v>
      </c>
      <c r="G141" s="10" t="s">
        <v>27</v>
      </c>
      <c r="H141" s="10">
        <v>1.67</v>
      </c>
      <c r="I141" s="10"/>
      <c r="J141" s="10"/>
      <c r="K141" s="10"/>
      <c r="L141" s="10"/>
      <c r="M141" s="10"/>
      <c r="N141" s="7" t="s">
        <v>28</v>
      </c>
      <c r="O141" s="19">
        <f>((H141-1)*(1-(IF(I141="no",0,'complete results'!$B$3)))+1)</f>
        <v>1.6364999999999998</v>
      </c>
      <c r="P141" s="19">
        <f t="shared" si="7"/>
        <v>1</v>
      </c>
      <c r="Q1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12.599999999999998</v>
      </c>
      <c r="R141" s="20">
        <f>IF(ISBLANK(N141),,IF(ISBLANK(H141),,(IF(N141="WON-EW",((((O141-1)*K141)*'complete results'!$B$2)+('complete results'!$B$2*(O141-1))),IF(N141="WON",((((O141-1)*K141)*'complete results'!$B$2)+('complete results'!$B$2*(O141-1))),IF(N141="PLACED",((((O141-1)*K141)*'complete results'!$B$2)-'complete results'!$B$2),IF(K141=0,-'complete results'!$B$2,IF(K141=0,-'complete results'!$B$2,-('complete results'!$B$2*2)))))))*D141))</f>
        <v>12.729999999999997</v>
      </c>
      <c r="S141" s="2">
        <f>IF(Table13[[#This Row],[VIP Tip?]]="YES",Table13[[#This Row],[Profit @ price taken]],0)</f>
        <v>0</v>
      </c>
      <c r="T141" s="2">
        <f>IF(Table13[[#This Row],[VIP Tip?]]="NO",Table13[[#This Row],[Profit @ price taken]],0)</f>
        <v>12.729999999999997</v>
      </c>
      <c r="AP141" t="b">
        <f t="shared" si="8"/>
        <v>0</v>
      </c>
    </row>
    <row r="142" spans="1:42" ht="15" x14ac:dyDescent="0.2">
      <c r="A142" s="9">
        <v>42637</v>
      </c>
      <c r="B142" s="6" t="s">
        <v>187</v>
      </c>
      <c r="C142" s="6" t="s">
        <v>33</v>
      </c>
      <c r="D142" s="10">
        <v>1</v>
      </c>
      <c r="E142" s="10">
        <v>1.92</v>
      </c>
      <c r="F142" s="62">
        <v>8</v>
      </c>
      <c r="G142" s="10" t="s">
        <v>26</v>
      </c>
      <c r="H142" s="10">
        <v>1.92</v>
      </c>
      <c r="I142" s="10"/>
      <c r="J142" s="10"/>
      <c r="K142" s="10"/>
      <c r="L142" s="10"/>
      <c r="M142" s="10"/>
      <c r="N142" s="7" t="s">
        <v>28</v>
      </c>
      <c r="O142" s="19">
        <f>((H142-1)*(1-(IF(I142="no",0,'complete results'!$B$3)))+1)</f>
        <v>1.8739999999999999</v>
      </c>
      <c r="P142" s="19">
        <f t="shared" si="7"/>
        <v>1</v>
      </c>
      <c r="Q1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18.399999999999999</v>
      </c>
      <c r="R142" s="20">
        <f>IF(ISBLANK(N142),,IF(ISBLANK(H142),,(IF(N142="WON-EW",((((O142-1)*K142)*'complete results'!$B$2)+('complete results'!$B$2*(O142-1))),IF(N142="WON",((((O142-1)*K142)*'complete results'!$B$2)+('complete results'!$B$2*(O142-1))),IF(N142="PLACED",((((O142-1)*K142)*'complete results'!$B$2)-'complete results'!$B$2),IF(K142=0,-'complete results'!$B$2,IF(K142=0,-'complete results'!$B$2,-('complete results'!$B$2*2)))))))*D142))</f>
        <v>17.479999999999997</v>
      </c>
      <c r="S142" s="2">
        <f>IF(Table13[[#This Row],[VIP Tip?]]="YES",Table13[[#This Row],[Profit @ price taken]],0)</f>
        <v>17.479999999999997</v>
      </c>
      <c r="T142" s="2">
        <f>IF(Table13[[#This Row],[VIP Tip?]]="NO",Table13[[#This Row],[Profit @ price taken]],0)</f>
        <v>0</v>
      </c>
      <c r="AP142" t="str">
        <f t="shared" si="8"/>
        <v/>
      </c>
    </row>
    <row r="143" spans="1:42" ht="15" x14ac:dyDescent="0.2">
      <c r="A143" s="9">
        <v>42637</v>
      </c>
      <c r="B143" s="6" t="s">
        <v>188</v>
      </c>
      <c r="C143" s="6" t="s">
        <v>33</v>
      </c>
      <c r="D143" s="10">
        <v>1</v>
      </c>
      <c r="E143" s="10">
        <v>1.66</v>
      </c>
      <c r="F143" s="62">
        <v>7</v>
      </c>
      <c r="G143" s="10" t="s">
        <v>27</v>
      </c>
      <c r="H143" s="10">
        <v>1.85</v>
      </c>
      <c r="I143" s="10"/>
      <c r="J143" s="10"/>
      <c r="K143" s="10"/>
      <c r="L143" s="10"/>
      <c r="M143" s="10"/>
      <c r="N143" s="7" t="s">
        <v>28</v>
      </c>
      <c r="O143" s="19">
        <f>((H143-1)*(1-(IF(I143="no",0,'complete results'!$B$3)))+1)</f>
        <v>1.8075000000000001</v>
      </c>
      <c r="P143" s="19">
        <f t="shared" si="7"/>
        <v>1</v>
      </c>
      <c r="Q1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13.2</v>
      </c>
      <c r="R143" s="20">
        <f>IF(ISBLANK(N143),,IF(ISBLANK(H143),,(IF(N143="WON-EW",((((O143-1)*K143)*'complete results'!$B$2)+('complete results'!$B$2*(O143-1))),IF(N143="WON",((((O143-1)*K143)*'complete results'!$B$2)+('complete results'!$B$2*(O143-1))),IF(N143="PLACED",((((O143-1)*K143)*'complete results'!$B$2)-'complete results'!$B$2),IF(K143=0,-'complete results'!$B$2,IF(K143=0,-'complete results'!$B$2,-('complete results'!$B$2*2)))))))*D143))</f>
        <v>16.150000000000002</v>
      </c>
      <c r="S143" s="2">
        <f>IF(Table13[[#This Row],[VIP Tip?]]="YES",Table13[[#This Row],[Profit @ price taken]],0)</f>
        <v>0</v>
      </c>
      <c r="T143" s="2">
        <f>IF(Table13[[#This Row],[VIP Tip?]]="NO",Table13[[#This Row],[Profit @ price taken]],0)</f>
        <v>16.150000000000002</v>
      </c>
      <c r="AP143" t="b">
        <f t="shared" si="8"/>
        <v>0</v>
      </c>
    </row>
    <row r="144" spans="1:42" ht="15" x14ac:dyDescent="0.2">
      <c r="A144" s="9">
        <v>42637</v>
      </c>
      <c r="B144" s="6" t="s">
        <v>189</v>
      </c>
      <c r="C144" s="6" t="s">
        <v>60</v>
      </c>
      <c r="D144" s="10">
        <v>1</v>
      </c>
      <c r="E144" s="10">
        <v>1.5</v>
      </c>
      <c r="F144" s="62">
        <v>8</v>
      </c>
      <c r="G144" s="10" t="s">
        <v>26</v>
      </c>
      <c r="H144" s="10">
        <v>1.8</v>
      </c>
      <c r="I144" s="10"/>
      <c r="J144" s="10"/>
      <c r="K144" s="10"/>
      <c r="L144" s="10"/>
      <c r="M144" s="10"/>
      <c r="N144" s="7" t="s">
        <v>28</v>
      </c>
      <c r="O144" s="19">
        <f>((H144-1)*(1-(IF(I144="no",0,'complete results'!$B$3)))+1)</f>
        <v>1.76</v>
      </c>
      <c r="P144" s="19">
        <f t="shared" si="7"/>
        <v>1</v>
      </c>
      <c r="Q1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144" s="20">
        <f>IF(ISBLANK(N144),,IF(ISBLANK(H144),,(IF(N144="WON-EW",((((O144-1)*K144)*'complete results'!$B$2)+('complete results'!$B$2*(O144-1))),IF(N144="WON",((((O144-1)*K144)*'complete results'!$B$2)+('complete results'!$B$2*(O144-1))),IF(N144="PLACED",((((O144-1)*K144)*'complete results'!$B$2)-'complete results'!$B$2),IF(K144=0,-'complete results'!$B$2,IF(K144=0,-'complete results'!$B$2,-('complete results'!$B$2*2)))))))*D144))</f>
        <v>15.2</v>
      </c>
      <c r="S144" s="2">
        <f>IF(Table13[[#This Row],[VIP Tip?]]="YES",Table13[[#This Row],[Profit @ price taken]],0)</f>
        <v>15.2</v>
      </c>
      <c r="T144" s="2">
        <f>IF(Table13[[#This Row],[VIP Tip?]]="NO",Table13[[#This Row],[Profit @ price taken]],0)</f>
        <v>0</v>
      </c>
      <c r="AP144" t="str">
        <f t="shared" si="8"/>
        <v/>
      </c>
    </row>
    <row r="145" spans="1:91" ht="15" x14ac:dyDescent="0.2">
      <c r="A145" s="9">
        <v>42637</v>
      </c>
      <c r="B145" s="6" t="s">
        <v>190</v>
      </c>
      <c r="C145" s="6" t="s">
        <v>33</v>
      </c>
      <c r="D145" s="10">
        <v>1</v>
      </c>
      <c r="E145" s="10">
        <v>1.71</v>
      </c>
      <c r="F145" s="62">
        <v>7</v>
      </c>
      <c r="G145" s="10" t="s">
        <v>26</v>
      </c>
      <c r="H145" s="10">
        <v>1.75</v>
      </c>
      <c r="I145" s="10"/>
      <c r="J145" s="10"/>
      <c r="K145" s="10"/>
      <c r="L145" s="10"/>
      <c r="M145" s="10"/>
      <c r="N145" s="7" t="s">
        <v>30</v>
      </c>
      <c r="O145" s="19">
        <f>((H145-1)*(1-(IF(I145="no",0,'complete results'!$B$3)))+1)</f>
        <v>1.7124999999999999</v>
      </c>
      <c r="P145" s="19">
        <f t="shared" si="7"/>
        <v>1</v>
      </c>
      <c r="Q1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45" s="20">
        <f>IF(ISBLANK(N145),,IF(ISBLANK(H145),,(IF(N145="WON-EW",((((O145-1)*K145)*'complete results'!$B$2)+('complete results'!$B$2*(O145-1))),IF(N145="WON",((((O145-1)*K145)*'complete results'!$B$2)+('complete results'!$B$2*(O145-1))),IF(N145="PLACED",((((O145-1)*K145)*'complete results'!$B$2)-'complete results'!$B$2),IF(K145=0,-'complete results'!$B$2,IF(K145=0,-'complete results'!$B$2,-('complete results'!$B$2*2)))))))*D145))</f>
        <v>-20</v>
      </c>
      <c r="S145" s="2">
        <f>IF(Table13[[#This Row],[VIP Tip?]]="YES",Table13[[#This Row],[Profit @ price taken]],0)</f>
        <v>-20</v>
      </c>
      <c r="T145" s="2">
        <f>IF(Table13[[#This Row],[VIP Tip?]]="NO",Table13[[#This Row],[Profit @ price taken]],0)</f>
        <v>0</v>
      </c>
      <c r="AP145" t="str">
        <f t="shared" si="8"/>
        <v/>
      </c>
    </row>
    <row r="146" spans="1:91" ht="15" x14ac:dyDescent="0.2">
      <c r="A146" s="9">
        <v>42638</v>
      </c>
      <c r="B146" s="6" t="s">
        <v>191</v>
      </c>
      <c r="C146" s="6" t="s">
        <v>33</v>
      </c>
      <c r="D146" s="10">
        <v>1</v>
      </c>
      <c r="E146" s="10">
        <v>1.5</v>
      </c>
      <c r="F146" s="62">
        <v>7</v>
      </c>
      <c r="G146" s="10" t="s">
        <v>27</v>
      </c>
      <c r="H146" s="10">
        <v>1.57</v>
      </c>
      <c r="I146" s="10"/>
      <c r="J146" s="10"/>
      <c r="K146" s="10"/>
      <c r="L146" s="10"/>
      <c r="M146" s="10"/>
      <c r="N146" s="7" t="s">
        <v>28</v>
      </c>
      <c r="O146" s="19">
        <f>((H146-1)*(1-(IF(I146="no",0,'complete results'!$B$3)))+1)</f>
        <v>1.5415000000000001</v>
      </c>
      <c r="P146" s="19">
        <f t="shared" si="7"/>
        <v>1</v>
      </c>
      <c r="Q1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146" s="20">
        <f>IF(ISBLANK(N146),,IF(ISBLANK(H146),,(IF(N146="WON-EW",((((O146-1)*K146)*'complete results'!$B$2)+('complete results'!$B$2*(O146-1))),IF(N146="WON",((((O146-1)*K146)*'complete results'!$B$2)+('complete results'!$B$2*(O146-1))),IF(N146="PLACED",((((O146-1)*K146)*'complete results'!$B$2)-'complete results'!$B$2),IF(K146=0,-'complete results'!$B$2,IF(K146=0,-'complete results'!$B$2,-('complete results'!$B$2*2)))))))*D146))</f>
        <v>10.830000000000002</v>
      </c>
      <c r="S146" s="2">
        <f>IF(Table13[[#This Row],[VIP Tip?]]="YES",Table13[[#This Row],[Profit @ price taken]],0)</f>
        <v>0</v>
      </c>
      <c r="T146" s="2">
        <f>IF(Table13[[#This Row],[VIP Tip?]]="NO",Table13[[#This Row],[Profit @ price taken]],0)</f>
        <v>10.830000000000002</v>
      </c>
      <c r="AP146" t="b">
        <f t="shared" si="8"/>
        <v>0</v>
      </c>
    </row>
    <row r="147" spans="1:91" ht="15" x14ac:dyDescent="0.2">
      <c r="A147" s="9">
        <v>42638</v>
      </c>
      <c r="B147" s="6" t="s">
        <v>192</v>
      </c>
      <c r="C147" s="6" t="s">
        <v>33</v>
      </c>
      <c r="D147" s="10">
        <v>1</v>
      </c>
      <c r="E147" s="10">
        <v>1.9</v>
      </c>
      <c r="F147" s="62">
        <v>7</v>
      </c>
      <c r="G147" s="10" t="s">
        <v>26</v>
      </c>
      <c r="H147" s="10">
        <v>1.95</v>
      </c>
      <c r="I147" s="10"/>
      <c r="J147" s="10"/>
      <c r="K147" s="10"/>
      <c r="L147" s="10"/>
      <c r="M147" s="10"/>
      <c r="N147" s="7" t="s">
        <v>30</v>
      </c>
      <c r="O147" s="19">
        <f>((H147-1)*(1-(IF(I147="no",0,'complete results'!$B$3)))+1)</f>
        <v>1.9024999999999999</v>
      </c>
      <c r="P147" s="19">
        <f t="shared" si="7"/>
        <v>1</v>
      </c>
      <c r="Q1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47" s="20">
        <f>IF(ISBLANK(N147),,IF(ISBLANK(H147),,(IF(N147="WON-EW",((((O147-1)*K147)*'complete results'!$B$2)+('complete results'!$B$2*(O147-1))),IF(N147="WON",((((O147-1)*K147)*'complete results'!$B$2)+('complete results'!$B$2*(O147-1))),IF(N147="PLACED",((((O147-1)*K147)*'complete results'!$B$2)-'complete results'!$B$2),IF(K147=0,-'complete results'!$B$2,IF(K147=0,-'complete results'!$B$2,-('complete results'!$B$2*2)))))))*D147))</f>
        <v>-20</v>
      </c>
      <c r="S147" s="2">
        <f>IF(Table13[[#This Row],[VIP Tip?]]="YES",Table13[[#This Row],[Profit @ price taken]],0)</f>
        <v>-20</v>
      </c>
      <c r="T147" s="2">
        <f>IF(Table13[[#This Row],[VIP Tip?]]="NO",Table13[[#This Row],[Profit @ price taken]],0)</f>
        <v>0</v>
      </c>
      <c r="AP147" t="str">
        <f t="shared" si="8"/>
        <v/>
      </c>
    </row>
    <row r="148" spans="1:91" ht="15" x14ac:dyDescent="0.2">
      <c r="A148" s="9">
        <v>42638</v>
      </c>
      <c r="B148" s="6" t="s">
        <v>193</v>
      </c>
      <c r="C148" s="6" t="s">
        <v>41</v>
      </c>
      <c r="D148" s="10">
        <v>1</v>
      </c>
      <c r="E148" s="10">
        <v>2.0099999999999998</v>
      </c>
      <c r="F148" s="62">
        <v>7</v>
      </c>
      <c r="G148" s="10" t="s">
        <v>27</v>
      </c>
      <c r="H148" s="10">
        <v>2.0499999999999998</v>
      </c>
      <c r="I148" s="10"/>
      <c r="J148" s="10"/>
      <c r="K148" s="10"/>
      <c r="L148" s="10"/>
      <c r="M148" s="10"/>
      <c r="N148" s="7" t="s">
        <v>28</v>
      </c>
      <c r="O148" s="19">
        <f>((H148-1)*(1-(IF(I148="no",0,'complete results'!$B$3)))+1)</f>
        <v>1.9974999999999998</v>
      </c>
      <c r="P148" s="19">
        <f t="shared" ref="P148:P211" si="9">D148*IF(J148="yes",2,1)</f>
        <v>1</v>
      </c>
      <c r="Q1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20.199999999999996</v>
      </c>
      <c r="R148" s="20">
        <f>IF(ISBLANK(N148),,IF(ISBLANK(H148),,(IF(N148="WON-EW",((((O148-1)*K148)*'complete results'!$B$2)+('complete results'!$B$2*(O148-1))),IF(N148="WON",((((O148-1)*K148)*'complete results'!$B$2)+('complete results'!$B$2*(O148-1))),IF(N148="PLACED",((((O148-1)*K148)*'complete results'!$B$2)-'complete results'!$B$2),IF(K148=0,-'complete results'!$B$2,IF(K148=0,-'complete results'!$B$2,-('complete results'!$B$2*2)))))))*D148))</f>
        <v>19.949999999999996</v>
      </c>
      <c r="S148" s="2">
        <f>IF(Table13[[#This Row],[VIP Tip?]]="YES",Table13[[#This Row],[Profit @ price taken]],0)</f>
        <v>0</v>
      </c>
      <c r="T148" s="2">
        <f>IF(Table13[[#This Row],[VIP Tip?]]="NO",Table13[[#This Row],[Profit @ price taken]],0)</f>
        <v>19.949999999999996</v>
      </c>
      <c r="AP148" t="b">
        <f t="shared" si="8"/>
        <v>0</v>
      </c>
    </row>
    <row r="149" spans="1:91" ht="15" x14ac:dyDescent="0.2">
      <c r="A149" s="9">
        <v>42638</v>
      </c>
      <c r="B149" s="6" t="s">
        <v>194</v>
      </c>
      <c r="C149" s="6" t="s">
        <v>195</v>
      </c>
      <c r="D149" s="10">
        <v>1</v>
      </c>
      <c r="E149" s="10">
        <v>3.06</v>
      </c>
      <c r="F149" s="62">
        <v>7</v>
      </c>
      <c r="G149" s="10" t="s">
        <v>26</v>
      </c>
      <c r="H149" s="10">
        <v>3.2</v>
      </c>
      <c r="I149" s="10"/>
      <c r="J149" s="10"/>
      <c r="K149" s="10"/>
      <c r="L149" s="10"/>
      <c r="M149" s="10"/>
      <c r="N149" s="7" t="s">
        <v>30</v>
      </c>
      <c r="O149" s="19">
        <f>((H149-1)*(1-(IF(I149="no",0,'complete results'!$B$3)))+1)</f>
        <v>3.09</v>
      </c>
      <c r="P149" s="19">
        <f t="shared" si="9"/>
        <v>1</v>
      </c>
      <c r="Q1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49" s="20">
        <f>IF(ISBLANK(N149),,IF(ISBLANK(H149),,(IF(N149="WON-EW",((((O149-1)*K149)*'complete results'!$B$2)+('complete results'!$B$2*(O149-1))),IF(N149="WON",((((O149-1)*K149)*'complete results'!$B$2)+('complete results'!$B$2*(O149-1))),IF(N149="PLACED",((((O149-1)*K149)*'complete results'!$B$2)-'complete results'!$B$2),IF(K149=0,-'complete results'!$B$2,IF(K149=0,-'complete results'!$B$2,-('complete results'!$B$2*2)))))))*D149))</f>
        <v>-20</v>
      </c>
      <c r="S149" s="2">
        <f>IF(Table13[[#This Row],[VIP Tip?]]="YES",Table13[[#This Row],[Profit @ price taken]],0)</f>
        <v>-20</v>
      </c>
      <c r="T149" s="2">
        <f>IF(Table13[[#This Row],[VIP Tip?]]="NO",Table13[[#This Row],[Profit @ price taken]],0)</f>
        <v>0</v>
      </c>
      <c r="AP149" t="str">
        <f t="shared" si="8"/>
        <v/>
      </c>
    </row>
    <row r="150" spans="1:91" ht="15" x14ac:dyDescent="0.2">
      <c r="A150" s="9">
        <v>42638</v>
      </c>
      <c r="B150" s="6" t="s">
        <v>196</v>
      </c>
      <c r="C150" s="6" t="s">
        <v>33</v>
      </c>
      <c r="D150" s="10">
        <v>1</v>
      </c>
      <c r="E150" s="10">
        <v>1.6</v>
      </c>
      <c r="F150" s="62">
        <v>7</v>
      </c>
      <c r="G150" s="10" t="s">
        <v>26</v>
      </c>
      <c r="H150" s="10">
        <v>1.7</v>
      </c>
      <c r="I150" s="10"/>
      <c r="J150" s="10"/>
      <c r="K150" s="10"/>
      <c r="L150" s="10"/>
      <c r="M150" s="10"/>
      <c r="N150" s="7" t="s">
        <v>30</v>
      </c>
      <c r="O150" s="19">
        <f>((H150-1)*(1-(IF(I150="no",0,'complete results'!$B$3)))+1)</f>
        <v>1.665</v>
      </c>
      <c r="P150" s="19">
        <f t="shared" si="9"/>
        <v>1</v>
      </c>
      <c r="Q1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50" s="20">
        <f>IF(ISBLANK(N150),,IF(ISBLANK(H150),,(IF(N150="WON-EW",((((O150-1)*K150)*'complete results'!$B$2)+('complete results'!$B$2*(O150-1))),IF(N150="WON",((((O150-1)*K150)*'complete results'!$B$2)+('complete results'!$B$2*(O150-1))),IF(N150="PLACED",((((O150-1)*K150)*'complete results'!$B$2)-'complete results'!$B$2),IF(K150=0,-'complete results'!$B$2,IF(K150=0,-'complete results'!$B$2,-('complete results'!$B$2*2)))))))*D150))</f>
        <v>-20</v>
      </c>
      <c r="S150" s="2">
        <f>IF(Table13[[#This Row],[VIP Tip?]]="YES",Table13[[#This Row],[Profit @ price taken]],0)</f>
        <v>-20</v>
      </c>
      <c r="T150" s="2">
        <f>IF(Table13[[#This Row],[VIP Tip?]]="NO",Table13[[#This Row],[Profit @ price taken]],0)</f>
        <v>0</v>
      </c>
      <c r="AP150" t="str">
        <f t="shared" si="8"/>
        <v/>
      </c>
    </row>
    <row r="151" spans="1:91" ht="15" x14ac:dyDescent="0.2">
      <c r="A151" s="9">
        <v>42638</v>
      </c>
      <c r="B151" s="6" t="s">
        <v>197</v>
      </c>
      <c r="C151" s="6" t="s">
        <v>33</v>
      </c>
      <c r="D151" s="10">
        <v>1</v>
      </c>
      <c r="E151" s="10">
        <v>1.52</v>
      </c>
      <c r="F151" s="62">
        <v>7</v>
      </c>
      <c r="G151" s="10" t="s">
        <v>26</v>
      </c>
      <c r="H151" s="10">
        <v>1.6</v>
      </c>
      <c r="I151" s="10"/>
      <c r="J151" s="10"/>
      <c r="K151" s="10"/>
      <c r="L151" s="10"/>
      <c r="M151" s="10"/>
      <c r="N151" s="7" t="s">
        <v>28</v>
      </c>
      <c r="O151" s="19">
        <f>((H151-1)*(1-(IF(I151="no",0,'complete results'!$B$3)))+1)</f>
        <v>1.57</v>
      </c>
      <c r="P151" s="19">
        <f t="shared" si="9"/>
        <v>1</v>
      </c>
      <c r="Q1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10.4</v>
      </c>
      <c r="R151" s="20">
        <f>IF(ISBLANK(N151),,IF(ISBLANK(H151),,(IF(N151="WON-EW",((((O151-1)*K151)*'complete results'!$B$2)+('complete results'!$B$2*(O151-1))),IF(N151="WON",((((O151-1)*K151)*'complete results'!$B$2)+('complete results'!$B$2*(O151-1))),IF(N151="PLACED",((((O151-1)*K151)*'complete results'!$B$2)-'complete results'!$B$2),IF(K151=0,-'complete results'!$B$2,IF(K151=0,-'complete results'!$B$2,-('complete results'!$B$2*2)))))))*D151))</f>
        <v>11.400000000000002</v>
      </c>
      <c r="S151" s="2">
        <f>IF(Table13[[#This Row],[VIP Tip?]]="YES",Table13[[#This Row],[Profit @ price taken]],0)</f>
        <v>11.400000000000002</v>
      </c>
      <c r="T151" s="2">
        <f>IF(Table13[[#This Row],[VIP Tip?]]="NO",Table13[[#This Row],[Profit @ price taken]],0)</f>
        <v>0</v>
      </c>
      <c r="AP151" t="str">
        <f t="shared" si="8"/>
        <v/>
      </c>
    </row>
    <row r="152" spans="1:91" ht="15" x14ac:dyDescent="0.2">
      <c r="A152" s="9">
        <v>42638</v>
      </c>
      <c r="B152" s="6" t="s">
        <v>198</v>
      </c>
      <c r="C152" s="6" t="s">
        <v>33</v>
      </c>
      <c r="D152" s="10">
        <v>1</v>
      </c>
      <c r="E152" s="10">
        <v>1.5</v>
      </c>
      <c r="F152" s="62">
        <v>7</v>
      </c>
      <c r="G152" s="10" t="s">
        <v>27</v>
      </c>
      <c r="H152" s="10">
        <v>1.5</v>
      </c>
      <c r="I152" s="10"/>
      <c r="J152" s="10"/>
      <c r="K152" s="10"/>
      <c r="L152" s="10"/>
      <c r="M152" s="10"/>
      <c r="N152" s="7" t="s">
        <v>28</v>
      </c>
      <c r="O152" s="19">
        <f>((H152-1)*(1-(IF(I152="no",0,'complete results'!$B$3)))+1)</f>
        <v>1.4750000000000001</v>
      </c>
      <c r="P152" s="19">
        <f t="shared" si="9"/>
        <v>1</v>
      </c>
      <c r="Q1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152" s="20">
        <f>IF(ISBLANK(N152),,IF(ISBLANK(H152),,(IF(N152="WON-EW",((((O152-1)*K152)*'complete results'!$B$2)+('complete results'!$B$2*(O152-1))),IF(N152="WON",((((O152-1)*K152)*'complete results'!$B$2)+('complete results'!$B$2*(O152-1))),IF(N152="PLACED",((((O152-1)*K152)*'complete results'!$B$2)-'complete results'!$B$2),IF(K152=0,-'complete results'!$B$2,IF(K152=0,-'complete results'!$B$2,-('complete results'!$B$2*2)))))))*D152))</f>
        <v>9.5000000000000018</v>
      </c>
      <c r="S152" s="2">
        <f>IF(Table13[[#This Row],[VIP Tip?]]="YES",Table13[[#This Row],[Profit @ price taken]],0)</f>
        <v>0</v>
      </c>
      <c r="T152" s="2">
        <f>IF(Table13[[#This Row],[VIP Tip?]]="NO",Table13[[#This Row],[Profit @ price taken]],0)</f>
        <v>9.5000000000000018</v>
      </c>
      <c r="AP152" t="b">
        <f t="shared" si="8"/>
        <v>0</v>
      </c>
    </row>
    <row r="153" spans="1:91" s="30" customFormat="1" ht="15" x14ac:dyDescent="0.2">
      <c r="A153" s="9">
        <v>42638</v>
      </c>
      <c r="B153" s="6" t="s">
        <v>199</v>
      </c>
      <c r="C153" s="6" t="s">
        <v>33</v>
      </c>
      <c r="D153" s="10">
        <v>1</v>
      </c>
      <c r="E153" s="10">
        <v>1.58</v>
      </c>
      <c r="F153" s="62">
        <v>6</v>
      </c>
      <c r="G153" s="10" t="s">
        <v>26</v>
      </c>
      <c r="H153" s="10">
        <v>1.6</v>
      </c>
      <c r="I153" s="10"/>
      <c r="J153" s="10"/>
      <c r="K153" s="10"/>
      <c r="L153" s="10"/>
      <c r="M153" s="10"/>
      <c r="N153" s="7" t="s">
        <v>28</v>
      </c>
      <c r="O153" s="19">
        <f>((H153-1)*(1-(IF(I153="no",0,'complete results'!$B$3)))+1)</f>
        <v>1.57</v>
      </c>
      <c r="P153" s="19">
        <f t="shared" si="9"/>
        <v>1</v>
      </c>
      <c r="Q1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11.600000000000001</v>
      </c>
      <c r="R153" s="20">
        <f>IF(ISBLANK(N153),,IF(ISBLANK(H153),,(IF(N153="WON-EW",((((O153-1)*K153)*'complete results'!$B$2)+('complete results'!$B$2*(O153-1))),IF(N153="WON",((((O153-1)*K153)*'complete results'!$B$2)+('complete results'!$B$2*(O153-1))),IF(N153="PLACED",((((O153-1)*K153)*'complete results'!$B$2)-'complete results'!$B$2),IF(K153=0,-'complete results'!$B$2,IF(K153=0,-'complete results'!$B$2,-('complete results'!$B$2*2)))))))*D153))</f>
        <v>11.400000000000002</v>
      </c>
      <c r="S153" s="2">
        <f>IF(Table13[[#This Row],[VIP Tip?]]="YES",Table13[[#This Row],[Profit @ price taken]],0)</f>
        <v>11.400000000000002</v>
      </c>
      <c r="T153" s="2">
        <f>IF(Table13[[#This Row],[VIP Tip?]]="NO",Table13[[#This Row],[Profit @ price taken]],0)</f>
        <v>0</v>
      </c>
      <c r="AP153" t="str">
        <f t="shared" si="8"/>
        <v/>
      </c>
    </row>
    <row r="154" spans="1:91" s="30" customFormat="1" ht="15" x14ac:dyDescent="0.2">
      <c r="A154" s="9">
        <v>42639</v>
      </c>
      <c r="B154" s="6" t="s">
        <v>200</v>
      </c>
      <c r="C154" s="6" t="s">
        <v>33</v>
      </c>
      <c r="D154" s="10">
        <v>1</v>
      </c>
      <c r="E154" s="10">
        <v>2.06</v>
      </c>
      <c r="F154" s="62">
        <v>7</v>
      </c>
      <c r="G154" s="10" t="s">
        <v>26</v>
      </c>
      <c r="H154" s="10">
        <v>2.0699999999999998</v>
      </c>
      <c r="I154" s="10"/>
      <c r="J154" s="10"/>
      <c r="K154" s="10"/>
      <c r="L154" s="10"/>
      <c r="M154" s="10"/>
      <c r="N154" s="7" t="s">
        <v>30</v>
      </c>
      <c r="O154" s="19">
        <f>((H154-1)*(1-(IF(I154="no",0,'complete results'!$B$3)))+1)</f>
        <v>2.0164999999999997</v>
      </c>
      <c r="P154" s="19">
        <f t="shared" si="9"/>
        <v>1</v>
      </c>
      <c r="Q1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54" s="20">
        <f>IF(ISBLANK(N154),,IF(ISBLANK(H154),,(IF(N154="WON-EW",((((O154-1)*K154)*'complete results'!$B$2)+('complete results'!$B$2*(O154-1))),IF(N154="WON",((((O154-1)*K154)*'complete results'!$B$2)+('complete results'!$B$2*(O154-1))),IF(N154="PLACED",((((O154-1)*K154)*'complete results'!$B$2)-'complete results'!$B$2),IF(K154=0,-'complete results'!$B$2,IF(K154=0,-'complete results'!$B$2,-('complete results'!$B$2*2)))))))*D154))</f>
        <v>-20</v>
      </c>
      <c r="S154" s="2">
        <f>IF(Table13[[#This Row],[VIP Tip?]]="YES",Table13[[#This Row],[Profit @ price taken]],0)</f>
        <v>-20</v>
      </c>
      <c r="T154" s="2">
        <f>IF(Table13[[#This Row],[VIP Tip?]]="NO",Table13[[#This Row],[Profit @ price taken]],0)</f>
        <v>0</v>
      </c>
      <c r="AP154" t="str">
        <f t="shared" si="8"/>
        <v/>
      </c>
    </row>
    <row r="155" spans="1:91" s="30" customFormat="1" ht="15" x14ac:dyDescent="0.2">
      <c r="A155" s="9">
        <v>42641</v>
      </c>
      <c r="B155" s="6" t="s">
        <v>201</v>
      </c>
      <c r="C155" s="6" t="s">
        <v>85</v>
      </c>
      <c r="D155" s="10">
        <v>1</v>
      </c>
      <c r="E155" s="10">
        <v>1.52</v>
      </c>
      <c r="F155" s="62">
        <v>8</v>
      </c>
      <c r="G155" s="10" t="s">
        <v>27</v>
      </c>
      <c r="H155" s="10">
        <v>1.57</v>
      </c>
      <c r="I155" s="10"/>
      <c r="J155" s="10"/>
      <c r="K155" s="10"/>
      <c r="L155" s="10"/>
      <c r="M155" s="10"/>
      <c r="N155" s="7" t="s">
        <v>28</v>
      </c>
      <c r="O155" s="19">
        <f>((H155-1)*(1-(IF(I155="no",0,'complete results'!$B$3)))+1)</f>
        <v>1.5415000000000001</v>
      </c>
      <c r="P155" s="19">
        <f t="shared" si="9"/>
        <v>1</v>
      </c>
      <c r="Q1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10.4</v>
      </c>
      <c r="R155" s="20">
        <f>IF(ISBLANK(N155),,IF(ISBLANK(H155),,(IF(N155="WON-EW",((((O155-1)*K155)*'complete results'!$B$2)+('complete results'!$B$2*(O155-1))),IF(N155="WON",((((O155-1)*K155)*'complete results'!$B$2)+('complete results'!$B$2*(O155-1))),IF(N155="PLACED",((((O155-1)*K155)*'complete results'!$B$2)-'complete results'!$B$2),IF(K155=0,-'complete results'!$B$2,IF(K155=0,-'complete results'!$B$2,-('complete results'!$B$2*2)))))))*D155))</f>
        <v>10.830000000000002</v>
      </c>
      <c r="S155" s="2">
        <f>IF(Table13[[#This Row],[VIP Tip?]]="YES",Table13[[#This Row],[Profit @ price taken]],0)</f>
        <v>0</v>
      </c>
      <c r="T155" s="2">
        <f>IF(Table13[[#This Row],[VIP Tip?]]="NO",Table13[[#This Row],[Profit @ price taken]],0)</f>
        <v>10.830000000000002</v>
      </c>
      <c r="AP155" t="b">
        <f t="shared" si="8"/>
        <v>0</v>
      </c>
    </row>
    <row r="156" spans="1:91" s="30" customFormat="1" ht="15" x14ac:dyDescent="0.2">
      <c r="A156" s="9">
        <v>42641</v>
      </c>
      <c r="B156" s="6" t="s">
        <v>201</v>
      </c>
      <c r="C156" s="6" t="s">
        <v>33</v>
      </c>
      <c r="D156" s="10">
        <v>1</v>
      </c>
      <c r="E156" s="10">
        <v>2.23</v>
      </c>
      <c r="F156" s="62">
        <v>8</v>
      </c>
      <c r="G156" s="10" t="s">
        <v>26</v>
      </c>
      <c r="H156" s="10">
        <v>2.25</v>
      </c>
      <c r="I156" s="10"/>
      <c r="J156" s="10"/>
      <c r="K156" s="10"/>
      <c r="L156" s="10"/>
      <c r="M156" s="10"/>
      <c r="N156" s="7" t="s">
        <v>28</v>
      </c>
      <c r="O156" s="19">
        <f>((H156-1)*(1-(IF(I156="no",0,'complete results'!$B$3)))+1)</f>
        <v>2.1875</v>
      </c>
      <c r="P156" s="19">
        <f t="shared" si="9"/>
        <v>1</v>
      </c>
      <c r="Q1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24.6</v>
      </c>
      <c r="R156" s="20">
        <f>IF(ISBLANK(N156),,IF(ISBLANK(H156),,(IF(N156="WON-EW",((((O156-1)*K156)*'complete results'!$B$2)+('complete results'!$B$2*(O156-1))),IF(N156="WON",((((O156-1)*K156)*'complete results'!$B$2)+('complete results'!$B$2*(O156-1))),IF(N156="PLACED",((((O156-1)*K156)*'complete results'!$B$2)-'complete results'!$B$2),IF(K156=0,-'complete results'!$B$2,IF(K156=0,-'complete results'!$B$2,-('complete results'!$B$2*2)))))))*D156))</f>
        <v>23.75</v>
      </c>
      <c r="S156" s="2">
        <f>IF(Table13[[#This Row],[VIP Tip?]]="YES",Table13[[#This Row],[Profit @ price taken]],0)</f>
        <v>23.75</v>
      </c>
      <c r="T156" s="2">
        <f>IF(Table13[[#This Row],[VIP Tip?]]="NO",Table13[[#This Row],[Profit @ price taken]],0)</f>
        <v>0</v>
      </c>
      <c r="AP156" t="str">
        <f t="shared" si="8"/>
        <v/>
      </c>
    </row>
    <row r="157" spans="1:91" s="51" customFormat="1" ht="15" x14ac:dyDescent="0.2">
      <c r="A157" s="9">
        <v>42641</v>
      </c>
      <c r="B157" s="6" t="s">
        <v>202</v>
      </c>
      <c r="C157" s="6" t="s">
        <v>33</v>
      </c>
      <c r="D157" s="10">
        <v>1</v>
      </c>
      <c r="E157" s="10">
        <v>2.13</v>
      </c>
      <c r="F157" s="62">
        <v>8</v>
      </c>
      <c r="G157" s="10" t="s">
        <v>26</v>
      </c>
      <c r="H157" s="10">
        <v>2.0299999999999998</v>
      </c>
      <c r="I157" s="10"/>
      <c r="J157" s="10"/>
      <c r="K157" s="10"/>
      <c r="L157" s="10"/>
      <c r="M157" s="10"/>
      <c r="N157" s="7" t="s">
        <v>28</v>
      </c>
      <c r="O157" s="19">
        <f>((H157-1)*(1-(IF(I157="no",0,'complete results'!$B$3)))+1)</f>
        <v>1.9784999999999999</v>
      </c>
      <c r="P157" s="19">
        <f t="shared" si="9"/>
        <v>1</v>
      </c>
      <c r="Q1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22.599999999999998</v>
      </c>
      <c r="R157" s="20">
        <f>IF(ISBLANK(N157),,IF(ISBLANK(H157),,(IF(N157="WON-EW",((((O157-1)*K157)*'complete results'!$B$2)+('complete results'!$B$2*(O157-1))),IF(N157="WON",((((O157-1)*K157)*'complete results'!$B$2)+('complete results'!$B$2*(O157-1))),IF(N157="PLACED",((((O157-1)*K157)*'complete results'!$B$2)-'complete results'!$B$2),IF(K157=0,-'complete results'!$B$2,IF(K157=0,-'complete results'!$B$2,-('complete results'!$B$2*2)))))))*D157))</f>
        <v>19.57</v>
      </c>
      <c r="S157" s="2">
        <f>IF(Table13[[#This Row],[VIP Tip?]]="YES",Table13[[#This Row],[Profit @ price taken]],0)</f>
        <v>19.57</v>
      </c>
      <c r="T157" s="2">
        <f>IF(Table13[[#This Row],[VIP Tip?]]="NO",Table13[[#This Row],[Profit @ price taken]],0)</f>
        <v>0</v>
      </c>
      <c r="U157" s="30"/>
      <c r="V157" s="5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t="str">
        <f t="shared" si="8"/>
        <v/>
      </c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</row>
    <row r="158" spans="1:91" s="52" customFormat="1" ht="15" x14ac:dyDescent="0.2">
      <c r="A158" s="9">
        <v>42642</v>
      </c>
      <c r="B158" s="6" t="s">
        <v>203</v>
      </c>
      <c r="C158" s="6" t="s">
        <v>33</v>
      </c>
      <c r="D158" s="10">
        <v>1</v>
      </c>
      <c r="E158" s="10">
        <v>1.8</v>
      </c>
      <c r="F158" s="62">
        <v>7</v>
      </c>
      <c r="G158" s="10" t="s">
        <v>27</v>
      </c>
      <c r="H158" s="10">
        <v>1.7</v>
      </c>
      <c r="I158" s="10"/>
      <c r="J158" s="10"/>
      <c r="K158" s="10"/>
      <c r="L158" s="10"/>
      <c r="M158" s="10"/>
      <c r="N158" s="7" t="s">
        <v>28</v>
      </c>
      <c r="O158" s="19">
        <f>((H158-1)*(1-(IF(I158="no",0,'complete results'!$B$3)))+1)</f>
        <v>1.665</v>
      </c>
      <c r="P158" s="19">
        <f t="shared" si="9"/>
        <v>1</v>
      </c>
      <c r="Q1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158" s="20">
        <f>IF(ISBLANK(N158),,IF(ISBLANK(H158),,(IF(N158="WON-EW",((((O158-1)*K158)*'complete results'!$B$2)+('complete results'!$B$2*(O158-1))),IF(N158="WON",((((O158-1)*K158)*'complete results'!$B$2)+('complete results'!$B$2*(O158-1))),IF(N158="PLACED",((((O158-1)*K158)*'complete results'!$B$2)-'complete results'!$B$2),IF(K158=0,-'complete results'!$B$2,IF(K158=0,-'complete results'!$B$2,-('complete results'!$B$2*2)))))))*D158))</f>
        <v>13.3</v>
      </c>
      <c r="S158" s="2">
        <f>IF(Table13[[#This Row],[VIP Tip?]]="YES",Table13[[#This Row],[Profit @ price taken]],0)</f>
        <v>0</v>
      </c>
      <c r="T158" s="2">
        <f>IF(Table13[[#This Row],[VIP Tip?]]="NO",Table13[[#This Row],[Profit @ price taken]],0)</f>
        <v>13.3</v>
      </c>
      <c r="U158" s="30"/>
      <c r="V158" s="53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t="b">
        <f t="shared" si="8"/>
        <v>0</v>
      </c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</row>
    <row r="159" spans="1:91" s="52" customFormat="1" ht="15" x14ac:dyDescent="0.2">
      <c r="A159" s="9">
        <v>42643</v>
      </c>
      <c r="B159" s="6" t="s">
        <v>204</v>
      </c>
      <c r="C159" s="6" t="s">
        <v>25</v>
      </c>
      <c r="D159" s="10">
        <v>1</v>
      </c>
      <c r="E159" s="10">
        <v>1.75</v>
      </c>
      <c r="F159" s="62">
        <v>7</v>
      </c>
      <c r="G159" s="10" t="s">
        <v>26</v>
      </c>
      <c r="H159" s="10">
        <v>1.75</v>
      </c>
      <c r="I159" s="10"/>
      <c r="J159" s="10"/>
      <c r="K159" s="10"/>
      <c r="L159" s="10"/>
      <c r="M159" s="10"/>
      <c r="N159" s="7" t="s">
        <v>30</v>
      </c>
      <c r="O159" s="19">
        <f>((H159-1)*(1-(IF(I159="no",0,'complete results'!$B$3)))+1)</f>
        <v>1.7124999999999999</v>
      </c>
      <c r="P159" s="19">
        <f t="shared" si="9"/>
        <v>1</v>
      </c>
      <c r="Q1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59" s="20">
        <f>IF(ISBLANK(N159),,IF(ISBLANK(H159),,(IF(N159="WON-EW",((((O159-1)*K159)*'complete results'!$B$2)+('complete results'!$B$2*(O159-1))),IF(N159="WON",((((O159-1)*K159)*'complete results'!$B$2)+('complete results'!$B$2*(O159-1))),IF(N159="PLACED",((((O159-1)*K159)*'complete results'!$B$2)-'complete results'!$B$2),IF(K159=0,-'complete results'!$B$2,IF(K159=0,-'complete results'!$B$2,-('complete results'!$B$2*2)))))))*D159))</f>
        <v>-20</v>
      </c>
      <c r="S159" s="2">
        <f>IF(Table13[[#This Row],[VIP Tip?]]="YES",Table13[[#This Row],[Profit @ price taken]],0)</f>
        <v>-20</v>
      </c>
      <c r="T159" s="2">
        <f>IF(Table13[[#This Row],[VIP Tip?]]="NO",Table13[[#This Row],[Profit @ price taken]],0)</f>
        <v>0</v>
      </c>
      <c r="U159" s="30"/>
      <c r="V159" s="53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t="str">
        <f t="shared" si="8"/>
        <v/>
      </c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</row>
    <row r="160" spans="1:91" s="52" customFormat="1" ht="15" x14ac:dyDescent="0.2">
      <c r="A160" s="9">
        <v>42643</v>
      </c>
      <c r="B160" s="6" t="s">
        <v>205</v>
      </c>
      <c r="C160" s="6" t="s">
        <v>33</v>
      </c>
      <c r="D160" s="10">
        <v>1</v>
      </c>
      <c r="E160" s="10">
        <v>1.72</v>
      </c>
      <c r="F160" s="62">
        <v>7</v>
      </c>
      <c r="G160" s="10" t="s">
        <v>26</v>
      </c>
      <c r="H160" s="10">
        <v>1.75</v>
      </c>
      <c r="I160" s="10"/>
      <c r="J160" s="10"/>
      <c r="K160" s="10"/>
      <c r="L160" s="10"/>
      <c r="M160" s="10"/>
      <c r="N160" s="7" t="s">
        <v>30</v>
      </c>
      <c r="O160" s="19">
        <f>((H160-1)*(1-(IF(I160="no",0,'complete results'!$B$3)))+1)</f>
        <v>1.7124999999999999</v>
      </c>
      <c r="P160" s="19">
        <f t="shared" si="9"/>
        <v>1</v>
      </c>
      <c r="Q1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60" s="20">
        <f>IF(ISBLANK(N160),,IF(ISBLANK(H160),,(IF(N160="WON-EW",((((O160-1)*K160)*'complete results'!$B$2)+('complete results'!$B$2*(O160-1))),IF(N160="WON",((((O160-1)*K160)*'complete results'!$B$2)+('complete results'!$B$2*(O160-1))),IF(N160="PLACED",((((O160-1)*K160)*'complete results'!$B$2)-'complete results'!$B$2),IF(K160=0,-'complete results'!$B$2,IF(K160=0,-'complete results'!$B$2,-('complete results'!$B$2*2)))))))*D160))</f>
        <v>-20</v>
      </c>
      <c r="S160" s="2">
        <f>IF(Table13[[#This Row],[VIP Tip?]]="YES",Table13[[#This Row],[Profit @ price taken]],0)</f>
        <v>-20</v>
      </c>
      <c r="T160" s="2">
        <f>IF(Table13[[#This Row],[VIP Tip?]]="NO",Table13[[#This Row],[Profit @ price taken]],0)</f>
        <v>0</v>
      </c>
      <c r="U160" s="30"/>
      <c r="V160" s="53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t="str">
        <f t="shared" si="8"/>
        <v/>
      </c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</row>
    <row r="161" spans="1:91" s="52" customFormat="1" ht="15" x14ac:dyDescent="0.2">
      <c r="A161" s="9">
        <v>42644</v>
      </c>
      <c r="B161" s="6" t="s">
        <v>206</v>
      </c>
      <c r="C161" s="6" t="s">
        <v>41</v>
      </c>
      <c r="D161" s="10">
        <v>1</v>
      </c>
      <c r="E161" s="10">
        <v>2.87</v>
      </c>
      <c r="F161" s="62">
        <v>7</v>
      </c>
      <c r="G161" s="10" t="s">
        <v>26</v>
      </c>
      <c r="H161" s="10">
        <v>3.05</v>
      </c>
      <c r="I161" s="10"/>
      <c r="J161" s="10"/>
      <c r="K161" s="10"/>
      <c r="L161" s="10"/>
      <c r="M161" s="10"/>
      <c r="N161" s="7" t="s">
        <v>30</v>
      </c>
      <c r="O161" s="19">
        <f>((H161-1)*(1-(IF(I161="no",0,'complete results'!$B$3)))+1)</f>
        <v>2.9474999999999998</v>
      </c>
      <c r="P161" s="19">
        <f t="shared" si="9"/>
        <v>1</v>
      </c>
      <c r="Q1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61" s="20">
        <f>IF(ISBLANK(N161),,IF(ISBLANK(H161),,(IF(N161="WON-EW",((((O161-1)*K161)*'complete results'!$B$2)+('complete results'!$B$2*(O161-1))),IF(N161="WON",((((O161-1)*K161)*'complete results'!$B$2)+('complete results'!$B$2*(O161-1))),IF(N161="PLACED",((((O161-1)*K161)*'complete results'!$B$2)-'complete results'!$B$2),IF(K161=0,-'complete results'!$B$2,IF(K161=0,-'complete results'!$B$2,-('complete results'!$B$2*2)))))))*D161))</f>
        <v>-20</v>
      </c>
      <c r="S161" s="2">
        <f>IF(Table13[[#This Row],[VIP Tip?]]="YES",Table13[[#This Row],[Profit @ price taken]],0)</f>
        <v>-20</v>
      </c>
      <c r="T161" s="2">
        <f>IF(Table13[[#This Row],[VIP Tip?]]="NO",Table13[[#This Row],[Profit @ price taken]],0)</f>
        <v>0</v>
      </c>
      <c r="U161" s="30"/>
      <c r="V161" s="53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t="str">
        <f t="shared" si="8"/>
        <v/>
      </c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</row>
    <row r="162" spans="1:91" s="52" customFormat="1" ht="15" x14ac:dyDescent="0.2">
      <c r="A162" s="9">
        <v>42644</v>
      </c>
      <c r="B162" s="6" t="s">
        <v>207</v>
      </c>
      <c r="C162" s="6" t="s">
        <v>33</v>
      </c>
      <c r="D162" s="10">
        <v>1</v>
      </c>
      <c r="E162" s="10">
        <v>1.7</v>
      </c>
      <c r="F162" s="62">
        <v>8</v>
      </c>
      <c r="G162" s="10" t="s">
        <v>26</v>
      </c>
      <c r="H162" s="10">
        <v>1.57</v>
      </c>
      <c r="I162" s="10"/>
      <c r="J162" s="10"/>
      <c r="K162" s="10"/>
      <c r="L162" s="10"/>
      <c r="M162" s="10"/>
      <c r="N162" s="7" t="s">
        <v>28</v>
      </c>
      <c r="O162" s="19">
        <f>((H162-1)*(1-(IF(I162="no",0,'complete results'!$B$3)))+1)</f>
        <v>1.5415000000000001</v>
      </c>
      <c r="P162" s="19">
        <f t="shared" si="9"/>
        <v>1</v>
      </c>
      <c r="Q1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</v>
      </c>
      <c r="R162" s="20">
        <f>IF(ISBLANK(N162),,IF(ISBLANK(H162),,(IF(N162="WON-EW",((((O162-1)*K162)*'complete results'!$B$2)+('complete results'!$B$2*(O162-1))),IF(N162="WON",((((O162-1)*K162)*'complete results'!$B$2)+('complete results'!$B$2*(O162-1))),IF(N162="PLACED",((((O162-1)*K162)*'complete results'!$B$2)-'complete results'!$B$2),IF(K162=0,-'complete results'!$B$2,IF(K162=0,-'complete results'!$B$2,-('complete results'!$B$2*2)))))))*D162))</f>
        <v>10.830000000000002</v>
      </c>
      <c r="S162" s="2">
        <f>IF(Table13[[#This Row],[VIP Tip?]]="YES",Table13[[#This Row],[Profit @ price taken]],0)</f>
        <v>10.830000000000002</v>
      </c>
      <c r="T162" s="2">
        <f>IF(Table13[[#This Row],[VIP Tip?]]="NO",Table13[[#This Row],[Profit @ price taken]],0)</f>
        <v>0</v>
      </c>
      <c r="U162" s="30"/>
      <c r="V162" s="53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t="str">
        <f t="shared" si="8"/>
        <v/>
      </c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</row>
    <row r="163" spans="1:91" s="52" customFormat="1" ht="15" x14ac:dyDescent="0.2">
      <c r="A163" s="9">
        <v>42644</v>
      </c>
      <c r="B163" s="6" t="s">
        <v>208</v>
      </c>
      <c r="C163" s="6" t="s">
        <v>33</v>
      </c>
      <c r="D163" s="10">
        <v>1</v>
      </c>
      <c r="E163" s="10">
        <v>2.11</v>
      </c>
      <c r="F163" s="62">
        <v>7</v>
      </c>
      <c r="G163" s="10" t="s">
        <v>26</v>
      </c>
      <c r="H163" s="10">
        <v>2.17</v>
      </c>
      <c r="I163" s="10"/>
      <c r="J163" s="10"/>
      <c r="K163" s="10"/>
      <c r="L163" s="10"/>
      <c r="M163" s="10"/>
      <c r="N163" s="7" t="s">
        <v>30</v>
      </c>
      <c r="O163" s="19">
        <f>((H163-1)*(1-(IF(I163="no",0,'complete results'!$B$3)))+1)</f>
        <v>2.1114999999999999</v>
      </c>
      <c r="P163" s="19">
        <f t="shared" si="9"/>
        <v>1</v>
      </c>
      <c r="Q1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63" s="20">
        <f>IF(ISBLANK(N163),,IF(ISBLANK(H163),,(IF(N163="WON-EW",((((O163-1)*K163)*'complete results'!$B$2)+('complete results'!$B$2*(O163-1))),IF(N163="WON",((((O163-1)*K163)*'complete results'!$B$2)+('complete results'!$B$2*(O163-1))),IF(N163="PLACED",((((O163-1)*K163)*'complete results'!$B$2)-'complete results'!$B$2),IF(K163=0,-'complete results'!$B$2,IF(K163=0,-'complete results'!$B$2,-('complete results'!$B$2*2)))))))*D163))</f>
        <v>-20</v>
      </c>
      <c r="S163" s="2">
        <f>IF(Table13[[#This Row],[VIP Tip?]]="YES",Table13[[#This Row],[Profit @ price taken]],0)</f>
        <v>-20</v>
      </c>
      <c r="T163" s="2">
        <f>IF(Table13[[#This Row],[VIP Tip?]]="NO",Table13[[#This Row],[Profit @ price taken]],0)</f>
        <v>0</v>
      </c>
      <c r="U163" s="30"/>
      <c r="V163" s="53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t="str">
        <f t="shared" si="8"/>
        <v/>
      </c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</row>
    <row r="164" spans="1:91" s="52" customFormat="1" ht="15" x14ac:dyDescent="0.2">
      <c r="A164" s="9">
        <v>42644</v>
      </c>
      <c r="B164" s="6" t="s">
        <v>209</v>
      </c>
      <c r="C164" s="6" t="s">
        <v>33</v>
      </c>
      <c r="D164" s="10">
        <v>1</v>
      </c>
      <c r="E164" s="10">
        <v>2.02</v>
      </c>
      <c r="F164" s="62">
        <v>8</v>
      </c>
      <c r="G164" s="10" t="s">
        <v>26</v>
      </c>
      <c r="H164" s="10">
        <v>2.1</v>
      </c>
      <c r="I164" s="10"/>
      <c r="J164" s="10"/>
      <c r="K164" s="10"/>
      <c r="L164" s="10"/>
      <c r="M164" s="10"/>
      <c r="N164" s="7" t="s">
        <v>30</v>
      </c>
      <c r="O164" s="19">
        <f>((H164-1)*(1-(IF(I164="no",0,'complete results'!$B$3)))+1)</f>
        <v>2.0449999999999999</v>
      </c>
      <c r="P164" s="19">
        <f t="shared" si="9"/>
        <v>1</v>
      </c>
      <c r="Q1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64" s="20">
        <f>IF(ISBLANK(N164),,IF(ISBLANK(H164),,(IF(N164="WON-EW",((((O164-1)*K164)*'complete results'!$B$2)+('complete results'!$B$2*(O164-1))),IF(N164="WON",((((O164-1)*K164)*'complete results'!$B$2)+('complete results'!$B$2*(O164-1))),IF(N164="PLACED",((((O164-1)*K164)*'complete results'!$B$2)-'complete results'!$B$2),IF(K164=0,-'complete results'!$B$2,IF(K164=0,-'complete results'!$B$2,-('complete results'!$B$2*2)))))))*D164))</f>
        <v>-20</v>
      </c>
      <c r="S164" s="2">
        <f>IF(Table13[[#This Row],[VIP Tip?]]="YES",Table13[[#This Row],[Profit @ price taken]],0)</f>
        <v>-20</v>
      </c>
      <c r="T164" s="2">
        <f>IF(Table13[[#This Row],[VIP Tip?]]="NO",Table13[[#This Row],[Profit @ price taken]],0)</f>
        <v>0</v>
      </c>
      <c r="U164" s="30"/>
      <c r="V164" s="53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t="str">
        <f t="shared" si="8"/>
        <v/>
      </c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</row>
    <row r="165" spans="1:91" s="52" customFormat="1" ht="15" x14ac:dyDescent="0.2">
      <c r="A165" s="9">
        <v>42644</v>
      </c>
      <c r="B165" s="6" t="s">
        <v>210</v>
      </c>
      <c r="C165" s="6" t="s">
        <v>195</v>
      </c>
      <c r="D165" s="10">
        <v>1</v>
      </c>
      <c r="E165" s="10">
        <v>3.37</v>
      </c>
      <c r="F165" s="62">
        <v>7</v>
      </c>
      <c r="G165" s="10" t="s">
        <v>26</v>
      </c>
      <c r="H165" s="10">
        <v>3.75</v>
      </c>
      <c r="I165" s="10"/>
      <c r="J165" s="10"/>
      <c r="K165" s="10"/>
      <c r="L165" s="10"/>
      <c r="M165" s="10"/>
      <c r="N165" s="7" t="s">
        <v>28</v>
      </c>
      <c r="O165" s="19">
        <f>((H165-1)*(1-(IF(I165="no",0,'complete results'!$B$3)))+1)</f>
        <v>3.6124999999999998</v>
      </c>
      <c r="P165" s="19">
        <f t="shared" si="9"/>
        <v>1</v>
      </c>
      <c r="Q1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47.400000000000006</v>
      </c>
      <c r="R165" s="20">
        <f>IF(ISBLANK(N165),,IF(ISBLANK(H165),,(IF(N165="WON-EW",((((O165-1)*K165)*'complete results'!$B$2)+('complete results'!$B$2*(O165-1))),IF(N165="WON",((((O165-1)*K165)*'complete results'!$B$2)+('complete results'!$B$2*(O165-1))),IF(N165="PLACED",((((O165-1)*K165)*'complete results'!$B$2)-'complete results'!$B$2),IF(K165=0,-'complete results'!$B$2,IF(K165=0,-'complete results'!$B$2,-('complete results'!$B$2*2)))))))*D165))</f>
        <v>52.25</v>
      </c>
      <c r="S165" s="2">
        <f>IF(Table13[[#This Row],[VIP Tip?]]="YES",Table13[[#This Row],[Profit @ price taken]],0)</f>
        <v>52.25</v>
      </c>
      <c r="T165" s="2">
        <f>IF(Table13[[#This Row],[VIP Tip?]]="NO",Table13[[#This Row],[Profit @ price taken]],0)</f>
        <v>0</v>
      </c>
      <c r="U165" s="30"/>
      <c r="V165" s="53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t="str">
        <f t="shared" si="8"/>
        <v/>
      </c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</row>
    <row r="166" spans="1:91" s="52" customFormat="1" ht="15" x14ac:dyDescent="0.2">
      <c r="A166" s="9">
        <v>42644</v>
      </c>
      <c r="B166" s="6" t="s">
        <v>211</v>
      </c>
      <c r="C166" s="6" t="s">
        <v>85</v>
      </c>
      <c r="D166" s="10">
        <v>1</v>
      </c>
      <c r="E166" s="10">
        <v>1.55</v>
      </c>
      <c r="F166" s="62">
        <v>8</v>
      </c>
      <c r="G166" s="10" t="s">
        <v>27</v>
      </c>
      <c r="H166" s="10">
        <v>1.65</v>
      </c>
      <c r="I166" s="10"/>
      <c r="J166" s="10"/>
      <c r="K166" s="10"/>
      <c r="L166" s="10"/>
      <c r="M166" s="10"/>
      <c r="N166" s="7" t="s">
        <v>28</v>
      </c>
      <c r="O166" s="19">
        <f>((H166-1)*(1-(IF(I166="no",0,'complete results'!$B$3)))+1)</f>
        <v>1.6174999999999999</v>
      </c>
      <c r="P166" s="19">
        <f t="shared" si="9"/>
        <v>1</v>
      </c>
      <c r="Q1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</v>
      </c>
      <c r="R166" s="20">
        <f>IF(ISBLANK(N166),,IF(ISBLANK(H166),,(IF(N166="WON-EW",((((O166-1)*K166)*'complete results'!$B$2)+('complete results'!$B$2*(O166-1))),IF(N166="WON",((((O166-1)*K166)*'complete results'!$B$2)+('complete results'!$B$2*(O166-1))),IF(N166="PLACED",((((O166-1)*K166)*'complete results'!$B$2)-'complete results'!$B$2),IF(K166=0,-'complete results'!$B$2,IF(K166=0,-'complete results'!$B$2,-('complete results'!$B$2*2)))))))*D166))</f>
        <v>12.349999999999998</v>
      </c>
      <c r="S166" s="2">
        <f>IF(Table13[[#This Row],[VIP Tip?]]="YES",Table13[[#This Row],[Profit @ price taken]],0)</f>
        <v>0</v>
      </c>
      <c r="T166" s="2">
        <f>IF(Table13[[#This Row],[VIP Tip?]]="NO",Table13[[#This Row],[Profit @ price taken]],0)</f>
        <v>12.349999999999998</v>
      </c>
      <c r="U166" s="30"/>
      <c r="V166" s="53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t="b">
        <f t="shared" si="8"/>
        <v>0</v>
      </c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</row>
    <row r="167" spans="1:91" s="52" customFormat="1" ht="15" x14ac:dyDescent="0.2">
      <c r="A167" s="9">
        <v>42644</v>
      </c>
      <c r="B167" s="6" t="s">
        <v>211</v>
      </c>
      <c r="C167" s="6" t="s">
        <v>33</v>
      </c>
      <c r="D167" s="10">
        <v>1</v>
      </c>
      <c r="E167" s="10">
        <v>1.51</v>
      </c>
      <c r="F167" s="62">
        <v>7</v>
      </c>
      <c r="G167" s="10" t="s">
        <v>27</v>
      </c>
      <c r="H167" s="10">
        <v>1.6</v>
      </c>
      <c r="I167" s="10"/>
      <c r="J167" s="10"/>
      <c r="K167" s="10"/>
      <c r="L167" s="10"/>
      <c r="M167" s="10"/>
      <c r="N167" s="7" t="s">
        <v>28</v>
      </c>
      <c r="O167" s="19">
        <f>((H167-1)*(1-(IF(I167="no",0,'complete results'!$B$3)))+1)</f>
        <v>1.57</v>
      </c>
      <c r="P167" s="19">
        <f t="shared" si="9"/>
        <v>1</v>
      </c>
      <c r="Q1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10.199999999999999</v>
      </c>
      <c r="R167" s="20">
        <f>IF(ISBLANK(N167),,IF(ISBLANK(H167),,(IF(N167="WON-EW",((((O167-1)*K167)*'complete results'!$B$2)+('complete results'!$B$2*(O167-1))),IF(N167="WON",((((O167-1)*K167)*'complete results'!$B$2)+('complete results'!$B$2*(O167-1))),IF(N167="PLACED",((((O167-1)*K167)*'complete results'!$B$2)-'complete results'!$B$2),IF(K167=0,-'complete results'!$B$2,IF(K167=0,-'complete results'!$B$2,-('complete results'!$B$2*2)))))))*D167))</f>
        <v>11.400000000000002</v>
      </c>
      <c r="S167" s="2">
        <f>IF(Table13[[#This Row],[VIP Tip?]]="YES",Table13[[#This Row],[Profit @ price taken]],0)</f>
        <v>0</v>
      </c>
      <c r="T167" s="2">
        <f>IF(Table13[[#This Row],[VIP Tip?]]="NO",Table13[[#This Row],[Profit @ price taken]],0)</f>
        <v>11.400000000000002</v>
      </c>
      <c r="U167" s="30"/>
      <c r="V167" s="53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t="b">
        <f t="shared" si="8"/>
        <v>0</v>
      </c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</row>
    <row r="168" spans="1:91" s="52" customFormat="1" ht="15" x14ac:dyDescent="0.2">
      <c r="A168" s="9">
        <v>42644</v>
      </c>
      <c r="B168" s="6" t="s">
        <v>212</v>
      </c>
      <c r="C168" s="6" t="s">
        <v>85</v>
      </c>
      <c r="D168" s="10">
        <v>1</v>
      </c>
      <c r="E168" s="10">
        <v>1.64</v>
      </c>
      <c r="F168" s="62">
        <v>8</v>
      </c>
      <c r="G168" s="10" t="s">
        <v>27</v>
      </c>
      <c r="H168" s="10">
        <v>1.68</v>
      </c>
      <c r="I168" s="10"/>
      <c r="J168" s="10"/>
      <c r="K168" s="10"/>
      <c r="L168" s="10"/>
      <c r="M168" s="10"/>
      <c r="N168" s="7" t="s">
        <v>28</v>
      </c>
      <c r="O168" s="19">
        <f>((H168-1)*(1-(IF(I168="no",0,'complete results'!$B$3)))+1)</f>
        <v>1.6459999999999999</v>
      </c>
      <c r="P168" s="19">
        <f t="shared" si="9"/>
        <v>1</v>
      </c>
      <c r="Q1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12.799999999999997</v>
      </c>
      <c r="R168" s="20">
        <f>IF(ISBLANK(N168),,IF(ISBLANK(H168),,(IF(N168="WON-EW",((((O168-1)*K168)*'complete results'!$B$2)+('complete results'!$B$2*(O168-1))),IF(N168="WON",((((O168-1)*K168)*'complete results'!$B$2)+('complete results'!$B$2*(O168-1))),IF(N168="PLACED",((((O168-1)*K168)*'complete results'!$B$2)-'complete results'!$B$2),IF(K168=0,-'complete results'!$B$2,IF(K168=0,-'complete results'!$B$2,-('complete results'!$B$2*2)))))))*D168))</f>
        <v>12.919999999999998</v>
      </c>
      <c r="S168" s="2">
        <f>IF(Table13[[#This Row],[VIP Tip?]]="YES",Table13[[#This Row],[Profit @ price taken]],0)</f>
        <v>0</v>
      </c>
      <c r="T168" s="2">
        <f>IF(Table13[[#This Row],[VIP Tip?]]="NO",Table13[[#This Row],[Profit @ price taken]],0)</f>
        <v>12.919999999999998</v>
      </c>
      <c r="U168" s="30"/>
      <c r="V168" s="53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t="b">
        <f t="shared" si="8"/>
        <v>0</v>
      </c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</row>
    <row r="169" spans="1:91" s="52" customFormat="1" ht="15" x14ac:dyDescent="0.2">
      <c r="A169" s="9">
        <v>42644</v>
      </c>
      <c r="B169" s="6" t="s">
        <v>212</v>
      </c>
      <c r="C169" s="6" t="s">
        <v>33</v>
      </c>
      <c r="D169" s="10">
        <v>1</v>
      </c>
      <c r="E169" s="10">
        <v>1.58</v>
      </c>
      <c r="F169" s="62">
        <v>8</v>
      </c>
      <c r="G169" s="10" t="s">
        <v>26</v>
      </c>
      <c r="H169" s="10">
        <v>1.66</v>
      </c>
      <c r="I169" s="10"/>
      <c r="J169" s="10"/>
      <c r="K169" s="10"/>
      <c r="L169" s="10"/>
      <c r="M169" s="10"/>
      <c r="N169" s="7" t="s">
        <v>28</v>
      </c>
      <c r="O169" s="19">
        <f>((H169-1)*(1-(IF(I169="no",0,'complete results'!$B$3)))+1)</f>
        <v>1.6269999999999998</v>
      </c>
      <c r="P169" s="19">
        <f t="shared" si="9"/>
        <v>1</v>
      </c>
      <c r="Q1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11.600000000000001</v>
      </c>
      <c r="R169" s="20">
        <f>IF(ISBLANK(N169),,IF(ISBLANK(H169),,(IF(N169="WON-EW",((((O169-1)*K169)*'complete results'!$B$2)+('complete results'!$B$2*(O169-1))),IF(N169="WON",((((O169-1)*K169)*'complete results'!$B$2)+('complete results'!$B$2*(O169-1))),IF(N169="PLACED",((((O169-1)*K169)*'complete results'!$B$2)-'complete results'!$B$2),IF(K169=0,-'complete results'!$B$2,IF(K169=0,-'complete results'!$B$2,-('complete results'!$B$2*2)))))))*D169))</f>
        <v>12.539999999999996</v>
      </c>
      <c r="S169" s="2">
        <f>IF(Table13[[#This Row],[VIP Tip?]]="YES",Table13[[#This Row],[Profit @ price taken]],0)</f>
        <v>12.539999999999996</v>
      </c>
      <c r="T169" s="2">
        <f>IF(Table13[[#This Row],[VIP Tip?]]="NO",Table13[[#This Row],[Profit @ price taken]],0)</f>
        <v>0</v>
      </c>
      <c r="U169" s="30"/>
      <c r="V169" s="53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t="str">
        <f t="shared" si="8"/>
        <v/>
      </c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</row>
    <row r="170" spans="1:91" s="52" customFormat="1" ht="15" x14ac:dyDescent="0.2">
      <c r="A170" s="9">
        <v>42644</v>
      </c>
      <c r="B170" s="6" t="s">
        <v>213</v>
      </c>
      <c r="C170" s="6" t="s">
        <v>33</v>
      </c>
      <c r="D170" s="10">
        <v>1</v>
      </c>
      <c r="E170" s="10">
        <v>1.53</v>
      </c>
      <c r="F170" s="62">
        <v>7</v>
      </c>
      <c r="G170" s="10" t="s">
        <v>27</v>
      </c>
      <c r="H170" s="10">
        <v>1.65</v>
      </c>
      <c r="I170" s="10"/>
      <c r="J170" s="10"/>
      <c r="K170" s="10"/>
      <c r="L170" s="10"/>
      <c r="M170" s="10"/>
      <c r="N170" s="7" t="s">
        <v>30</v>
      </c>
      <c r="O170" s="19">
        <f>((H170-1)*(1-(IF(I170="no",0,'complete results'!$B$3)))+1)</f>
        <v>1.6174999999999999</v>
      </c>
      <c r="P170" s="19">
        <f t="shared" si="9"/>
        <v>1</v>
      </c>
      <c r="Q1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70" s="20">
        <f>IF(ISBLANK(N170),,IF(ISBLANK(H170),,(IF(N170="WON-EW",((((O170-1)*K170)*'complete results'!$B$2)+('complete results'!$B$2*(O170-1))),IF(N170="WON",((((O170-1)*K170)*'complete results'!$B$2)+('complete results'!$B$2*(O170-1))),IF(N170="PLACED",((((O170-1)*K170)*'complete results'!$B$2)-'complete results'!$B$2),IF(K170=0,-'complete results'!$B$2,IF(K170=0,-'complete results'!$B$2,-('complete results'!$B$2*2)))))))*D170))</f>
        <v>-20</v>
      </c>
      <c r="S170" s="2">
        <f>IF(Table13[[#This Row],[VIP Tip?]]="YES",Table13[[#This Row],[Profit @ price taken]],0)</f>
        <v>0</v>
      </c>
      <c r="T170" s="2">
        <f>IF(Table13[[#This Row],[VIP Tip?]]="NO",Table13[[#This Row],[Profit @ price taken]],0)</f>
        <v>-20</v>
      </c>
      <c r="U170" s="30"/>
      <c r="V170" s="53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t="b">
        <f t="shared" si="8"/>
        <v>0</v>
      </c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</row>
    <row r="171" spans="1:91" s="52" customFormat="1" ht="15" x14ac:dyDescent="0.2">
      <c r="A171" s="9">
        <v>42645</v>
      </c>
      <c r="B171" s="6" t="s">
        <v>214</v>
      </c>
      <c r="C171" s="6" t="s">
        <v>33</v>
      </c>
      <c r="D171" s="10">
        <v>1</v>
      </c>
      <c r="E171" s="10">
        <v>2.06</v>
      </c>
      <c r="F171" s="62">
        <v>6</v>
      </c>
      <c r="G171" s="10" t="s">
        <v>27</v>
      </c>
      <c r="H171" s="10">
        <v>2.08</v>
      </c>
      <c r="I171" s="10"/>
      <c r="J171" s="10"/>
      <c r="K171" s="10"/>
      <c r="L171" s="10"/>
      <c r="M171" s="10"/>
      <c r="N171" s="7" t="s">
        <v>28</v>
      </c>
      <c r="O171" s="19">
        <f>((H171-1)*(1-(IF(I171="no",0,'complete results'!$B$3)))+1)</f>
        <v>2.0259999999999998</v>
      </c>
      <c r="P171" s="19">
        <f t="shared" si="9"/>
        <v>1</v>
      </c>
      <c r="Q1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21.200000000000003</v>
      </c>
      <c r="R171" s="20">
        <f>IF(ISBLANK(N171),,IF(ISBLANK(H171),,(IF(N171="WON-EW",((((O171-1)*K171)*'complete results'!$B$2)+('complete results'!$B$2*(O171-1))),IF(N171="WON",((((O171-1)*K171)*'complete results'!$B$2)+('complete results'!$B$2*(O171-1))),IF(N171="PLACED",((((O171-1)*K171)*'complete results'!$B$2)-'complete results'!$B$2),IF(K171=0,-'complete results'!$B$2,IF(K171=0,-'complete results'!$B$2,-('complete results'!$B$2*2)))))))*D171))</f>
        <v>20.519999999999996</v>
      </c>
      <c r="S171" s="2">
        <f>IF(Table13[[#This Row],[VIP Tip?]]="YES",Table13[[#This Row],[Profit @ price taken]],0)</f>
        <v>0</v>
      </c>
      <c r="T171" s="2">
        <f>IF(Table13[[#This Row],[VIP Tip?]]="NO",Table13[[#This Row],[Profit @ price taken]],0)</f>
        <v>20.519999999999996</v>
      </c>
      <c r="U171" s="30"/>
      <c r="V171" s="53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t="b">
        <f t="shared" si="8"/>
        <v>0</v>
      </c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</row>
    <row r="172" spans="1:91" s="52" customFormat="1" ht="15" x14ac:dyDescent="0.2">
      <c r="A172" s="9">
        <v>42645</v>
      </c>
      <c r="B172" s="6" t="s">
        <v>215</v>
      </c>
      <c r="C172" s="6" t="s">
        <v>33</v>
      </c>
      <c r="D172" s="10">
        <v>1</v>
      </c>
      <c r="E172" s="10">
        <v>1.72</v>
      </c>
      <c r="F172" s="62">
        <v>8</v>
      </c>
      <c r="G172" s="10" t="s">
        <v>26</v>
      </c>
      <c r="H172" s="10">
        <v>1.81</v>
      </c>
      <c r="I172" s="10"/>
      <c r="J172" s="10"/>
      <c r="K172" s="10"/>
      <c r="L172" s="10"/>
      <c r="M172" s="10"/>
      <c r="N172" s="7" t="s">
        <v>28</v>
      </c>
      <c r="O172" s="19">
        <f>((H172-1)*(1-(IF(I172="no",0,'complete results'!$B$3)))+1)</f>
        <v>1.7694999999999999</v>
      </c>
      <c r="P172" s="19">
        <f t="shared" si="9"/>
        <v>1</v>
      </c>
      <c r="Q1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14.399999999999999</v>
      </c>
      <c r="R172" s="20">
        <f>IF(ISBLANK(N172),,IF(ISBLANK(H172),,(IF(N172="WON-EW",((((O172-1)*K172)*'complete results'!$B$2)+('complete results'!$B$2*(O172-1))),IF(N172="WON",((((O172-1)*K172)*'complete results'!$B$2)+('complete results'!$B$2*(O172-1))),IF(N172="PLACED",((((O172-1)*K172)*'complete results'!$B$2)-'complete results'!$B$2),IF(K172=0,-'complete results'!$B$2,IF(K172=0,-'complete results'!$B$2,-('complete results'!$B$2*2)))))))*D172))</f>
        <v>15.389999999999997</v>
      </c>
      <c r="S172" s="2">
        <f>IF(Table13[[#This Row],[VIP Tip?]]="YES",Table13[[#This Row],[Profit @ price taken]],0)</f>
        <v>15.389999999999997</v>
      </c>
      <c r="T172" s="2">
        <f>IF(Table13[[#This Row],[VIP Tip?]]="NO",Table13[[#This Row],[Profit @ price taken]],0)</f>
        <v>0</v>
      </c>
      <c r="U172" s="30"/>
      <c r="V172" s="53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t="str">
        <f t="shared" si="8"/>
        <v/>
      </c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</row>
    <row r="173" spans="1:91" s="52" customFormat="1" ht="15" x14ac:dyDescent="0.2">
      <c r="A173" s="9">
        <v>42645</v>
      </c>
      <c r="B173" s="6" t="s">
        <v>216</v>
      </c>
      <c r="C173" s="6" t="s">
        <v>33</v>
      </c>
      <c r="D173" s="10">
        <v>1</v>
      </c>
      <c r="E173" s="10">
        <v>1.79</v>
      </c>
      <c r="F173" s="62">
        <v>8</v>
      </c>
      <c r="G173" s="10" t="s">
        <v>26</v>
      </c>
      <c r="H173" s="10">
        <v>1.91</v>
      </c>
      <c r="I173" s="10"/>
      <c r="J173" s="10"/>
      <c r="K173" s="10"/>
      <c r="L173" s="10"/>
      <c r="M173" s="10"/>
      <c r="N173" s="7" t="s">
        <v>28</v>
      </c>
      <c r="O173" s="19">
        <f>((H173-1)*(1-(IF(I173="no",0,'complete results'!$B$3)))+1)</f>
        <v>1.8645</v>
      </c>
      <c r="P173" s="19">
        <f t="shared" si="9"/>
        <v>1</v>
      </c>
      <c r="Q1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15.8</v>
      </c>
      <c r="R173" s="20">
        <f>IF(ISBLANK(N173),,IF(ISBLANK(H173),,(IF(N173="WON-EW",((((O173-1)*K173)*'complete results'!$B$2)+('complete results'!$B$2*(O173-1))),IF(N173="WON",((((O173-1)*K173)*'complete results'!$B$2)+('complete results'!$B$2*(O173-1))),IF(N173="PLACED",((((O173-1)*K173)*'complete results'!$B$2)-'complete results'!$B$2),IF(K173=0,-'complete results'!$B$2,IF(K173=0,-'complete results'!$B$2,-('complete results'!$B$2*2)))))))*D173))</f>
        <v>17.29</v>
      </c>
      <c r="S173" s="2">
        <f>IF(Table13[[#This Row],[VIP Tip?]]="YES",Table13[[#This Row],[Profit @ price taken]],0)</f>
        <v>17.29</v>
      </c>
      <c r="T173" s="2">
        <f>IF(Table13[[#This Row],[VIP Tip?]]="NO",Table13[[#This Row],[Profit @ price taken]],0)</f>
        <v>0</v>
      </c>
      <c r="U173" s="30"/>
      <c r="V173" s="53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t="str">
        <f t="shared" si="8"/>
        <v/>
      </c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</row>
    <row r="174" spans="1:91" s="52" customFormat="1" ht="15" x14ac:dyDescent="0.2">
      <c r="A174" s="9">
        <v>42645</v>
      </c>
      <c r="B174" s="6" t="s">
        <v>217</v>
      </c>
      <c r="C174" s="6" t="s">
        <v>33</v>
      </c>
      <c r="D174" s="10">
        <v>1</v>
      </c>
      <c r="E174" s="10">
        <v>1.58</v>
      </c>
      <c r="F174" s="62">
        <v>7</v>
      </c>
      <c r="G174" s="10" t="s">
        <v>27</v>
      </c>
      <c r="H174" s="10">
        <v>1.65</v>
      </c>
      <c r="I174" s="10"/>
      <c r="J174" s="10"/>
      <c r="K174" s="10"/>
      <c r="L174" s="10"/>
      <c r="M174" s="10"/>
      <c r="N174" s="7" t="s">
        <v>28</v>
      </c>
      <c r="O174" s="19">
        <f>((H174-1)*(1-(IF(I174="no",0,'complete results'!$B$3)))+1)</f>
        <v>1.6174999999999999</v>
      </c>
      <c r="P174" s="19">
        <f t="shared" si="9"/>
        <v>1</v>
      </c>
      <c r="Q1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11.600000000000001</v>
      </c>
      <c r="R174" s="20">
        <f>IF(ISBLANK(N174),,IF(ISBLANK(H174),,(IF(N174="WON-EW",((((O174-1)*K174)*'complete results'!$B$2)+('complete results'!$B$2*(O174-1))),IF(N174="WON",((((O174-1)*K174)*'complete results'!$B$2)+('complete results'!$B$2*(O174-1))),IF(N174="PLACED",((((O174-1)*K174)*'complete results'!$B$2)-'complete results'!$B$2),IF(K174=0,-'complete results'!$B$2,IF(K174=0,-'complete results'!$B$2,-('complete results'!$B$2*2)))))))*D174))</f>
        <v>12.349999999999998</v>
      </c>
      <c r="S174" s="2">
        <f>IF(Table13[[#This Row],[VIP Tip?]]="YES",Table13[[#This Row],[Profit @ price taken]],0)</f>
        <v>0</v>
      </c>
      <c r="T174" s="2">
        <f>IF(Table13[[#This Row],[VIP Tip?]]="NO",Table13[[#This Row],[Profit @ price taken]],0)</f>
        <v>12.349999999999998</v>
      </c>
      <c r="U174" s="30"/>
      <c r="V174" s="53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t="b">
        <f t="shared" si="8"/>
        <v>0</v>
      </c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</row>
    <row r="175" spans="1:91" s="52" customFormat="1" ht="15" x14ac:dyDescent="0.2">
      <c r="A175" s="9">
        <v>42645</v>
      </c>
      <c r="B175" s="6" t="s">
        <v>218</v>
      </c>
      <c r="C175" s="6" t="s">
        <v>41</v>
      </c>
      <c r="D175" s="10">
        <v>1</v>
      </c>
      <c r="E175" s="10">
        <v>2.8</v>
      </c>
      <c r="F175" s="62">
        <v>7</v>
      </c>
      <c r="G175" s="10" t="s">
        <v>26</v>
      </c>
      <c r="H175" s="10">
        <v>3.06</v>
      </c>
      <c r="I175" s="10"/>
      <c r="J175" s="10"/>
      <c r="K175" s="10"/>
      <c r="L175" s="10"/>
      <c r="M175" s="10"/>
      <c r="N175" s="7" t="s">
        <v>30</v>
      </c>
      <c r="O175" s="19">
        <f>((H175-1)*(1-(IF(I175="no",0,'complete results'!$B$3)))+1)</f>
        <v>2.9569999999999999</v>
      </c>
      <c r="P175" s="19">
        <f t="shared" si="9"/>
        <v>1</v>
      </c>
      <c r="Q1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75" s="20">
        <f>IF(ISBLANK(N175),,IF(ISBLANK(H175),,(IF(N175="WON-EW",((((O175-1)*K175)*'complete results'!$B$2)+('complete results'!$B$2*(O175-1))),IF(N175="WON",((((O175-1)*K175)*'complete results'!$B$2)+('complete results'!$B$2*(O175-1))),IF(N175="PLACED",((((O175-1)*K175)*'complete results'!$B$2)-'complete results'!$B$2),IF(K175=0,-'complete results'!$B$2,IF(K175=0,-'complete results'!$B$2,-('complete results'!$B$2*2)))))))*D175))</f>
        <v>-20</v>
      </c>
      <c r="S175" s="2">
        <f>IF(Table13[[#This Row],[VIP Tip?]]="YES",Table13[[#This Row],[Profit @ price taken]],0)</f>
        <v>-20</v>
      </c>
      <c r="T175" s="2">
        <f>IF(Table13[[#This Row],[VIP Tip?]]="NO",Table13[[#This Row],[Profit @ price taken]],0)</f>
        <v>0</v>
      </c>
      <c r="U175" s="30"/>
      <c r="V175" s="53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t="str">
        <f t="shared" si="8"/>
        <v/>
      </c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</row>
    <row r="176" spans="1:91" s="52" customFormat="1" ht="15" x14ac:dyDescent="0.2">
      <c r="A176" s="9">
        <v>42645</v>
      </c>
      <c r="B176" s="6" t="s">
        <v>219</v>
      </c>
      <c r="C176" s="6" t="s">
        <v>60</v>
      </c>
      <c r="D176" s="10">
        <v>1</v>
      </c>
      <c r="E176" s="10">
        <v>1.55</v>
      </c>
      <c r="F176" s="62">
        <v>8</v>
      </c>
      <c r="G176" s="10" t="s">
        <v>26</v>
      </c>
      <c r="H176" s="10">
        <v>1.59</v>
      </c>
      <c r="I176" s="10"/>
      <c r="J176" s="10"/>
      <c r="K176" s="10"/>
      <c r="L176" s="10"/>
      <c r="M176" s="10"/>
      <c r="N176" s="7" t="s">
        <v>28</v>
      </c>
      <c r="O176" s="19">
        <f>((H176-1)*(1-(IF(I176="no",0,'complete results'!$B$3)))+1)</f>
        <v>1.5605</v>
      </c>
      <c r="P176" s="19">
        <f t="shared" si="9"/>
        <v>1</v>
      </c>
      <c r="Q1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</v>
      </c>
      <c r="R176" s="20">
        <f>IF(ISBLANK(N176),,IF(ISBLANK(H176),,(IF(N176="WON-EW",((((O176-1)*K176)*'complete results'!$B$2)+('complete results'!$B$2*(O176-1))),IF(N176="WON",((((O176-1)*K176)*'complete results'!$B$2)+('complete results'!$B$2*(O176-1))),IF(N176="PLACED",((((O176-1)*K176)*'complete results'!$B$2)-'complete results'!$B$2),IF(K176=0,-'complete results'!$B$2,IF(K176=0,-'complete results'!$B$2,-('complete results'!$B$2*2)))))))*D176))</f>
        <v>11.21</v>
      </c>
      <c r="S176" s="2">
        <f>IF(Table13[[#This Row],[VIP Tip?]]="YES",Table13[[#This Row],[Profit @ price taken]],0)</f>
        <v>11.21</v>
      </c>
      <c r="T176" s="2">
        <f>IF(Table13[[#This Row],[VIP Tip?]]="NO",Table13[[#This Row],[Profit @ price taken]],0)</f>
        <v>0</v>
      </c>
      <c r="U176" s="30"/>
      <c r="V176" s="53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t="str">
        <f t="shared" si="8"/>
        <v/>
      </c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</row>
    <row r="177" spans="1:91" s="52" customFormat="1" ht="15" x14ac:dyDescent="0.2">
      <c r="A177" s="9">
        <v>42645</v>
      </c>
      <c r="B177" s="6" t="s">
        <v>220</v>
      </c>
      <c r="C177" s="6" t="s">
        <v>60</v>
      </c>
      <c r="D177" s="10">
        <v>1</v>
      </c>
      <c r="E177" s="10">
        <v>1.73</v>
      </c>
      <c r="F177" s="62">
        <v>8</v>
      </c>
      <c r="G177" s="10" t="s">
        <v>26</v>
      </c>
      <c r="H177" s="10">
        <v>1.78</v>
      </c>
      <c r="I177" s="10"/>
      <c r="J177" s="10"/>
      <c r="K177" s="10"/>
      <c r="L177" s="10"/>
      <c r="M177" s="10"/>
      <c r="N177" s="7" t="s">
        <v>30</v>
      </c>
      <c r="O177" s="19">
        <f>((H177-1)*(1-(IF(I177="no",0,'complete results'!$B$3)))+1)</f>
        <v>1.7410000000000001</v>
      </c>
      <c r="P177" s="19">
        <f t="shared" si="9"/>
        <v>1</v>
      </c>
      <c r="Q1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77" s="20">
        <f>IF(ISBLANK(N177),,IF(ISBLANK(H177),,(IF(N177="WON-EW",((((O177-1)*K177)*'complete results'!$B$2)+('complete results'!$B$2*(O177-1))),IF(N177="WON",((((O177-1)*K177)*'complete results'!$B$2)+('complete results'!$B$2*(O177-1))),IF(N177="PLACED",((((O177-1)*K177)*'complete results'!$B$2)-'complete results'!$B$2),IF(K177=0,-'complete results'!$B$2,IF(K177=0,-'complete results'!$B$2,-('complete results'!$B$2*2)))))))*D177))</f>
        <v>-20</v>
      </c>
      <c r="S177" s="2">
        <f>IF(Table13[[#This Row],[VIP Tip?]]="YES",Table13[[#This Row],[Profit @ price taken]],0)</f>
        <v>-20</v>
      </c>
      <c r="T177" s="2">
        <f>IF(Table13[[#This Row],[VIP Tip?]]="NO",Table13[[#This Row],[Profit @ price taken]],0)</f>
        <v>0</v>
      </c>
      <c r="U177" s="30"/>
      <c r="V177" s="53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t="str">
        <f t="shared" si="8"/>
        <v/>
      </c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</row>
    <row r="178" spans="1:91" s="52" customFormat="1" ht="15" x14ac:dyDescent="0.2">
      <c r="A178" s="9">
        <v>42652</v>
      </c>
      <c r="B178" s="6" t="s">
        <v>221</v>
      </c>
      <c r="C178" s="6" t="s">
        <v>25</v>
      </c>
      <c r="D178" s="10">
        <v>1</v>
      </c>
      <c r="E178" s="10">
        <v>1.79</v>
      </c>
      <c r="F178" s="62">
        <v>7</v>
      </c>
      <c r="G178" s="10" t="s">
        <v>26</v>
      </c>
      <c r="H178" s="10">
        <v>1.76</v>
      </c>
      <c r="I178" s="10"/>
      <c r="J178" s="10"/>
      <c r="K178" s="10"/>
      <c r="L178" s="10"/>
      <c r="M178" s="10"/>
      <c r="N178" s="7" t="s">
        <v>30</v>
      </c>
      <c r="O178" s="19">
        <f>((H178-1)*(1-(IF(I178="no",0,'complete results'!$B$3)))+1)</f>
        <v>1.722</v>
      </c>
      <c r="P178" s="19">
        <f t="shared" si="9"/>
        <v>1</v>
      </c>
      <c r="Q1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78" s="20">
        <f>IF(ISBLANK(N178),,IF(ISBLANK(H178),,(IF(N178="WON-EW",((((O178-1)*K178)*'complete results'!$B$2)+('complete results'!$B$2*(O178-1))),IF(N178="WON",((((O178-1)*K178)*'complete results'!$B$2)+('complete results'!$B$2*(O178-1))),IF(N178="PLACED",((((O178-1)*K178)*'complete results'!$B$2)-'complete results'!$B$2),IF(K178=0,-'complete results'!$B$2,IF(K178=0,-'complete results'!$B$2,-('complete results'!$B$2*2)))))))*D178))</f>
        <v>-20</v>
      </c>
      <c r="S178" s="2">
        <f>IF(Table13[[#This Row],[VIP Tip?]]="YES",Table13[[#This Row],[Profit @ price taken]],0)</f>
        <v>-20</v>
      </c>
      <c r="T178" s="2">
        <f>IF(Table13[[#This Row],[VIP Tip?]]="NO",Table13[[#This Row],[Profit @ price taken]],0)</f>
        <v>0</v>
      </c>
      <c r="U178" s="30"/>
      <c r="V178" s="53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t="str">
        <f t="shared" si="8"/>
        <v/>
      </c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</row>
    <row r="179" spans="1:91" s="52" customFormat="1" ht="15" x14ac:dyDescent="0.2">
      <c r="A179" s="9">
        <v>42655</v>
      </c>
      <c r="B179" s="6" t="s">
        <v>222</v>
      </c>
      <c r="C179" s="6" t="s">
        <v>33</v>
      </c>
      <c r="D179" s="10">
        <v>1</v>
      </c>
      <c r="E179" s="10">
        <v>1.59</v>
      </c>
      <c r="F179" s="62">
        <v>6</v>
      </c>
      <c r="G179" s="10" t="s">
        <v>26</v>
      </c>
      <c r="H179" s="10">
        <v>1.59</v>
      </c>
      <c r="I179" s="10"/>
      <c r="J179" s="10"/>
      <c r="K179" s="10"/>
      <c r="L179" s="10"/>
      <c r="M179" s="10"/>
      <c r="N179" s="7" t="s">
        <v>30</v>
      </c>
      <c r="O179" s="19">
        <f>((H179-1)*(1-(IF(I179="no",0,'complete results'!$B$3)))+1)</f>
        <v>1.5605</v>
      </c>
      <c r="P179" s="19">
        <f t="shared" si="9"/>
        <v>1</v>
      </c>
      <c r="Q1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79" s="20">
        <f>IF(ISBLANK(N179),,IF(ISBLANK(H179),,(IF(N179="WON-EW",((((O179-1)*K179)*'complete results'!$B$2)+('complete results'!$B$2*(O179-1))),IF(N179="WON",((((O179-1)*K179)*'complete results'!$B$2)+('complete results'!$B$2*(O179-1))),IF(N179="PLACED",((((O179-1)*K179)*'complete results'!$B$2)-'complete results'!$B$2),IF(K179=0,-'complete results'!$B$2,IF(K179=0,-'complete results'!$B$2,-('complete results'!$B$2*2)))))))*D179))</f>
        <v>-20</v>
      </c>
      <c r="S179" s="2">
        <f>IF(Table13[[#This Row],[VIP Tip?]]="YES",Table13[[#This Row],[Profit @ price taken]],0)</f>
        <v>-20</v>
      </c>
      <c r="T179" s="2">
        <f>IF(Table13[[#This Row],[VIP Tip?]]="NO",Table13[[#This Row],[Profit @ price taken]],0)</f>
        <v>0</v>
      </c>
      <c r="U179" s="30"/>
      <c r="V179" s="53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t="str">
        <f t="shared" si="8"/>
        <v/>
      </c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</row>
    <row r="180" spans="1:91" s="52" customFormat="1" ht="15" x14ac:dyDescent="0.2">
      <c r="A180" s="9">
        <v>42656</v>
      </c>
      <c r="B180" s="6" t="s">
        <v>223</v>
      </c>
      <c r="C180" s="6" t="s">
        <v>33</v>
      </c>
      <c r="D180" s="10">
        <v>1</v>
      </c>
      <c r="E180" s="10">
        <v>1.8</v>
      </c>
      <c r="F180" s="62">
        <v>7</v>
      </c>
      <c r="G180" s="10" t="s">
        <v>26</v>
      </c>
      <c r="H180" s="10">
        <v>1.7</v>
      </c>
      <c r="I180" s="10"/>
      <c r="J180" s="10"/>
      <c r="K180" s="10"/>
      <c r="L180" s="10"/>
      <c r="M180" s="10"/>
      <c r="N180" s="7" t="s">
        <v>30</v>
      </c>
      <c r="O180" s="19">
        <f>((H180-1)*(1-(IF(I180="no",0,'complete results'!$B$3)))+1)</f>
        <v>1.665</v>
      </c>
      <c r="P180" s="19">
        <f t="shared" si="9"/>
        <v>1</v>
      </c>
      <c r="Q1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80" s="20">
        <f>IF(ISBLANK(N180),,IF(ISBLANK(H180),,(IF(N180="WON-EW",((((O180-1)*K180)*'complete results'!$B$2)+('complete results'!$B$2*(O180-1))),IF(N180="WON",((((O180-1)*K180)*'complete results'!$B$2)+('complete results'!$B$2*(O180-1))),IF(N180="PLACED",((((O180-1)*K180)*'complete results'!$B$2)-'complete results'!$B$2),IF(K180=0,-'complete results'!$B$2,IF(K180=0,-'complete results'!$B$2,-('complete results'!$B$2*2)))))))*D180))</f>
        <v>-20</v>
      </c>
      <c r="S180" s="2">
        <f>IF(Table13[[#This Row],[VIP Tip?]]="YES",Table13[[#This Row],[Profit @ price taken]],0)</f>
        <v>-20</v>
      </c>
      <c r="T180" s="2">
        <f>IF(Table13[[#This Row],[VIP Tip?]]="NO",Table13[[#This Row],[Profit @ price taken]],0)</f>
        <v>0</v>
      </c>
      <c r="U180" s="30"/>
      <c r="V180" s="53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t="str">
        <f t="shared" si="8"/>
        <v/>
      </c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</row>
    <row r="181" spans="1:91" s="52" customFormat="1" ht="15" x14ac:dyDescent="0.2">
      <c r="A181" s="9">
        <v>42656</v>
      </c>
      <c r="B181" s="6" t="s">
        <v>224</v>
      </c>
      <c r="C181" s="6" t="s">
        <v>33</v>
      </c>
      <c r="D181" s="10">
        <v>1</v>
      </c>
      <c r="E181" s="10">
        <v>1.69</v>
      </c>
      <c r="F181" s="62">
        <v>8</v>
      </c>
      <c r="G181" s="10" t="s">
        <v>26</v>
      </c>
      <c r="H181" s="10">
        <v>1.7</v>
      </c>
      <c r="I181" s="10"/>
      <c r="J181" s="10"/>
      <c r="K181" s="10"/>
      <c r="L181" s="10"/>
      <c r="M181" s="10"/>
      <c r="N181" s="7" t="s">
        <v>28</v>
      </c>
      <c r="O181" s="19">
        <f>((H181-1)*(1-(IF(I181="no",0,'complete results'!$B$3)))+1)</f>
        <v>1.665</v>
      </c>
      <c r="P181" s="19">
        <f t="shared" si="9"/>
        <v>1</v>
      </c>
      <c r="Q1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13.799999999999999</v>
      </c>
      <c r="R181" s="20">
        <f>IF(ISBLANK(N181),,IF(ISBLANK(H181),,(IF(N181="WON-EW",((((O181-1)*K181)*'complete results'!$B$2)+('complete results'!$B$2*(O181-1))),IF(N181="WON",((((O181-1)*K181)*'complete results'!$B$2)+('complete results'!$B$2*(O181-1))),IF(N181="PLACED",((((O181-1)*K181)*'complete results'!$B$2)-'complete results'!$B$2),IF(K181=0,-'complete results'!$B$2,IF(K181=0,-'complete results'!$B$2,-('complete results'!$B$2*2)))))))*D181))</f>
        <v>13.3</v>
      </c>
      <c r="S181" s="2">
        <f>IF(Table13[[#This Row],[VIP Tip?]]="YES",Table13[[#This Row],[Profit @ price taken]],0)</f>
        <v>13.3</v>
      </c>
      <c r="T181" s="2">
        <f>IF(Table13[[#This Row],[VIP Tip?]]="NO",Table13[[#This Row],[Profit @ price taken]],0)</f>
        <v>0</v>
      </c>
      <c r="U181" s="30"/>
      <c r="V181" s="53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t="str">
        <f t="shared" si="8"/>
        <v/>
      </c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</row>
    <row r="182" spans="1:91" s="52" customFormat="1" ht="15" x14ac:dyDescent="0.2">
      <c r="A182" s="9">
        <v>42658</v>
      </c>
      <c r="B182" s="6" t="s">
        <v>225</v>
      </c>
      <c r="C182" s="6" t="s">
        <v>195</v>
      </c>
      <c r="D182" s="10">
        <v>1</v>
      </c>
      <c r="E182" s="10">
        <v>3.27</v>
      </c>
      <c r="F182" s="62">
        <v>7</v>
      </c>
      <c r="G182" s="10" t="s">
        <v>26</v>
      </c>
      <c r="H182" s="10">
        <v>3.5</v>
      </c>
      <c r="I182" s="10"/>
      <c r="J182" s="10"/>
      <c r="K182" s="10"/>
      <c r="L182" s="10"/>
      <c r="M182" s="10"/>
      <c r="N182" s="7" t="s">
        <v>30</v>
      </c>
      <c r="O182" s="19">
        <f>((H182-1)*(1-(IF(I182="no",0,'complete results'!$B$3)))+1)</f>
        <v>3.375</v>
      </c>
      <c r="P182" s="19">
        <f t="shared" si="9"/>
        <v>1</v>
      </c>
      <c r="Q1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82" s="20">
        <f>IF(ISBLANK(N182),,IF(ISBLANK(H182),,(IF(N182="WON-EW",((((O182-1)*K182)*'complete results'!$B$2)+('complete results'!$B$2*(O182-1))),IF(N182="WON",((((O182-1)*K182)*'complete results'!$B$2)+('complete results'!$B$2*(O182-1))),IF(N182="PLACED",((((O182-1)*K182)*'complete results'!$B$2)-'complete results'!$B$2),IF(K182=0,-'complete results'!$B$2,IF(K182=0,-'complete results'!$B$2,-('complete results'!$B$2*2)))))))*D182))</f>
        <v>-20</v>
      </c>
      <c r="S182" s="2">
        <f>IF(Table13[[#This Row],[VIP Tip?]]="YES",Table13[[#This Row],[Profit @ price taken]],0)</f>
        <v>-20</v>
      </c>
      <c r="T182" s="2">
        <f>IF(Table13[[#This Row],[VIP Tip?]]="NO",Table13[[#This Row],[Profit @ price taken]],0)</f>
        <v>0</v>
      </c>
      <c r="U182" s="30"/>
      <c r="V182" s="53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t="str">
        <f t="shared" si="8"/>
        <v/>
      </c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</row>
    <row r="183" spans="1:91" s="52" customFormat="1" ht="15" x14ac:dyDescent="0.2">
      <c r="A183" s="9">
        <v>42658</v>
      </c>
      <c r="B183" s="6" t="s">
        <v>226</v>
      </c>
      <c r="C183" s="6" t="s">
        <v>33</v>
      </c>
      <c r="D183" s="10">
        <v>1</v>
      </c>
      <c r="E183" s="10">
        <v>1.72</v>
      </c>
      <c r="F183" s="62">
        <v>7</v>
      </c>
      <c r="G183" s="10" t="s">
        <v>26</v>
      </c>
      <c r="H183" s="10">
        <v>1.6</v>
      </c>
      <c r="I183" s="10"/>
      <c r="J183" s="10"/>
      <c r="K183" s="10"/>
      <c r="L183" s="10"/>
      <c r="M183" s="10"/>
      <c r="N183" s="7" t="s">
        <v>28</v>
      </c>
      <c r="O183" s="19">
        <f>((H183-1)*(1-(IF(I183="no",0,'complete results'!$B$3)))+1)</f>
        <v>1.57</v>
      </c>
      <c r="P183" s="19">
        <f t="shared" si="9"/>
        <v>1</v>
      </c>
      <c r="Q1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14.399999999999999</v>
      </c>
      <c r="R183" s="20">
        <f>IF(ISBLANK(N183),,IF(ISBLANK(H183),,(IF(N183="WON-EW",((((O183-1)*K183)*'complete results'!$B$2)+('complete results'!$B$2*(O183-1))),IF(N183="WON",((((O183-1)*K183)*'complete results'!$B$2)+('complete results'!$B$2*(O183-1))),IF(N183="PLACED",((((O183-1)*K183)*'complete results'!$B$2)-'complete results'!$B$2),IF(K183=0,-'complete results'!$B$2,IF(K183=0,-'complete results'!$B$2,-('complete results'!$B$2*2)))))))*D183))</f>
        <v>11.400000000000002</v>
      </c>
      <c r="S183" s="2">
        <f>IF(Table13[[#This Row],[VIP Tip?]]="YES",Table13[[#This Row],[Profit @ price taken]],0)</f>
        <v>11.400000000000002</v>
      </c>
      <c r="T183" s="2">
        <f>IF(Table13[[#This Row],[VIP Tip?]]="NO",Table13[[#This Row],[Profit @ price taken]],0)</f>
        <v>0</v>
      </c>
      <c r="U183" s="30"/>
      <c r="V183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t="str">
        <f t="shared" si="8"/>
        <v/>
      </c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</row>
    <row r="184" spans="1:91" s="52" customFormat="1" ht="15" x14ac:dyDescent="0.2">
      <c r="A184" s="9">
        <v>42659</v>
      </c>
      <c r="B184" s="6" t="s">
        <v>227</v>
      </c>
      <c r="C184" s="6" t="s">
        <v>33</v>
      </c>
      <c r="D184" s="10">
        <v>1</v>
      </c>
      <c r="E184" s="10">
        <v>1.62</v>
      </c>
      <c r="F184" s="62">
        <v>7</v>
      </c>
      <c r="G184" s="10" t="s">
        <v>27</v>
      </c>
      <c r="H184" s="10">
        <v>1.65</v>
      </c>
      <c r="I184" s="10"/>
      <c r="J184" s="10"/>
      <c r="K184" s="10"/>
      <c r="L184" s="10"/>
      <c r="M184" s="10"/>
      <c r="N184" s="7" t="s">
        <v>28</v>
      </c>
      <c r="O184" s="19">
        <f>((H184-1)*(1-(IF(I184="no",0,'complete results'!$B$3)))+1)</f>
        <v>1.6174999999999999</v>
      </c>
      <c r="P184" s="19">
        <f t="shared" si="9"/>
        <v>1</v>
      </c>
      <c r="Q1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12.400000000000002</v>
      </c>
      <c r="R184" s="20">
        <f>IF(ISBLANK(N184),,IF(ISBLANK(H184),,(IF(N184="WON-EW",((((O184-1)*K184)*'complete results'!$B$2)+('complete results'!$B$2*(O184-1))),IF(N184="WON",((((O184-1)*K184)*'complete results'!$B$2)+('complete results'!$B$2*(O184-1))),IF(N184="PLACED",((((O184-1)*K184)*'complete results'!$B$2)-'complete results'!$B$2),IF(K184=0,-'complete results'!$B$2,IF(K184=0,-'complete results'!$B$2,-('complete results'!$B$2*2)))))))*D184))</f>
        <v>12.349999999999998</v>
      </c>
      <c r="S184" s="2">
        <f>IF(Table13[[#This Row],[VIP Tip?]]="YES",Table13[[#This Row],[Profit @ price taken]],0)</f>
        <v>0</v>
      </c>
      <c r="T184" s="2">
        <f>IF(Table13[[#This Row],[VIP Tip?]]="NO",Table13[[#This Row],[Profit @ price taken]],0)</f>
        <v>12.349999999999998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t="b">
        <f t="shared" si="8"/>
        <v>0</v>
      </c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</row>
    <row r="185" spans="1:91" s="52" customFormat="1" ht="15" x14ac:dyDescent="0.2">
      <c r="A185" s="9">
        <v>42659</v>
      </c>
      <c r="B185" s="6" t="s">
        <v>228</v>
      </c>
      <c r="C185" s="6" t="s">
        <v>33</v>
      </c>
      <c r="D185" s="10">
        <v>1</v>
      </c>
      <c r="E185" s="10">
        <v>1.73</v>
      </c>
      <c r="F185" s="62">
        <v>6</v>
      </c>
      <c r="G185" s="10" t="s">
        <v>26</v>
      </c>
      <c r="H185" s="10">
        <v>1.8</v>
      </c>
      <c r="I185" s="10"/>
      <c r="J185" s="10"/>
      <c r="K185" s="10"/>
      <c r="L185" s="10"/>
      <c r="M185" s="10"/>
      <c r="N185" s="7" t="s">
        <v>30</v>
      </c>
      <c r="O185" s="19">
        <f>((H185-1)*(1-(IF(I185="no",0,'complete results'!$B$3)))+1)</f>
        <v>1.76</v>
      </c>
      <c r="P185" s="19">
        <f t="shared" si="9"/>
        <v>1</v>
      </c>
      <c r="Q1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85" s="20">
        <f>IF(ISBLANK(N185),,IF(ISBLANK(H185),,(IF(N185="WON-EW",((((O185-1)*K185)*'complete results'!$B$2)+('complete results'!$B$2*(O185-1))),IF(N185="WON",((((O185-1)*K185)*'complete results'!$B$2)+('complete results'!$B$2*(O185-1))),IF(N185="PLACED",((((O185-1)*K185)*'complete results'!$B$2)-'complete results'!$B$2),IF(K185=0,-'complete results'!$B$2,IF(K185=0,-'complete results'!$B$2,-('complete results'!$B$2*2)))))))*D185))</f>
        <v>-20</v>
      </c>
      <c r="S185" s="2">
        <f>IF(Table13[[#This Row],[VIP Tip?]]="YES",Table13[[#This Row],[Profit @ price taken]],0)</f>
        <v>-20</v>
      </c>
      <c r="T185" s="2">
        <f>IF(Table13[[#This Row],[VIP Tip?]]="NO",Table13[[#This Row],[Profit @ price taken]],0)</f>
        <v>0</v>
      </c>
      <c r="U185" s="30"/>
      <c r="V185" s="53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t="str">
        <f t="shared" si="8"/>
        <v/>
      </c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</row>
    <row r="186" spans="1:91" s="52" customFormat="1" ht="15" x14ac:dyDescent="0.2">
      <c r="A186" s="9">
        <v>42663</v>
      </c>
      <c r="B186" s="6" t="s">
        <v>229</v>
      </c>
      <c r="C186" s="6" t="s">
        <v>33</v>
      </c>
      <c r="D186" s="10">
        <v>1</v>
      </c>
      <c r="E186" s="10">
        <v>1.61</v>
      </c>
      <c r="F186" s="62">
        <v>8</v>
      </c>
      <c r="G186" s="10" t="s">
        <v>27</v>
      </c>
      <c r="H186" s="10">
        <v>1.65</v>
      </c>
      <c r="I186" s="10"/>
      <c r="J186" s="10"/>
      <c r="K186" s="10"/>
      <c r="L186" s="10"/>
      <c r="M186" s="10"/>
      <c r="N186" s="7" t="s">
        <v>30</v>
      </c>
      <c r="O186" s="19">
        <f>((H186-1)*(1-(IF(I186="no",0,'complete results'!$B$3)))+1)</f>
        <v>1.6174999999999999</v>
      </c>
      <c r="P186" s="19">
        <f t="shared" si="9"/>
        <v>1</v>
      </c>
      <c r="Q1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86" s="20">
        <f>IF(ISBLANK(N186),,IF(ISBLANK(H186),,(IF(N186="WON-EW",((((O186-1)*K186)*'complete results'!$B$2)+('complete results'!$B$2*(O186-1))),IF(N186="WON",((((O186-1)*K186)*'complete results'!$B$2)+('complete results'!$B$2*(O186-1))),IF(N186="PLACED",((((O186-1)*K186)*'complete results'!$B$2)-'complete results'!$B$2),IF(K186=0,-'complete results'!$B$2,IF(K186=0,-'complete results'!$B$2,-('complete results'!$B$2*2)))))))*D186))</f>
        <v>-20</v>
      </c>
      <c r="S186" s="2">
        <f>IF(Table13[[#This Row],[VIP Tip?]]="YES",Table13[[#This Row],[Profit @ price taken]],0)</f>
        <v>0</v>
      </c>
      <c r="T186" s="2">
        <f>IF(Table13[[#This Row],[VIP Tip?]]="NO",Table13[[#This Row],[Profit @ price taken]],0)</f>
        <v>-20</v>
      </c>
      <c r="U186" s="30"/>
      <c r="V186" s="53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t="b">
        <f t="shared" si="8"/>
        <v>0</v>
      </c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</row>
    <row r="187" spans="1:91" s="52" customFormat="1" ht="15" x14ac:dyDescent="0.2">
      <c r="A187" s="9">
        <v>42664</v>
      </c>
      <c r="B187" s="6" t="s">
        <v>230</v>
      </c>
      <c r="C187" s="6" t="s">
        <v>33</v>
      </c>
      <c r="D187" s="10">
        <v>1</v>
      </c>
      <c r="E187" s="10">
        <v>1.73</v>
      </c>
      <c r="F187" s="62">
        <v>7</v>
      </c>
      <c r="G187" s="10" t="s">
        <v>26</v>
      </c>
      <c r="H187" s="10">
        <v>1.75</v>
      </c>
      <c r="I187" s="10"/>
      <c r="J187" s="10"/>
      <c r="K187" s="10"/>
      <c r="L187" s="10"/>
      <c r="M187" s="10"/>
      <c r="N187" s="7" t="s">
        <v>28</v>
      </c>
      <c r="O187" s="19">
        <f>((H187-1)*(1-(IF(I187="no",0,'complete results'!$B$3)))+1)</f>
        <v>1.7124999999999999</v>
      </c>
      <c r="P187" s="19">
        <f t="shared" si="9"/>
        <v>1</v>
      </c>
      <c r="Q1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14.6</v>
      </c>
      <c r="R187" s="20">
        <f>IF(ISBLANK(N187),,IF(ISBLANK(H187),,(IF(N187="WON-EW",((((O187-1)*K187)*'complete results'!$B$2)+('complete results'!$B$2*(O187-1))),IF(N187="WON",((((O187-1)*K187)*'complete results'!$B$2)+('complete results'!$B$2*(O187-1))),IF(N187="PLACED",((((O187-1)*K187)*'complete results'!$B$2)-'complete results'!$B$2),IF(K187=0,-'complete results'!$B$2,IF(K187=0,-'complete results'!$B$2,-('complete results'!$B$2*2)))))))*D187))</f>
        <v>14.249999999999998</v>
      </c>
      <c r="S187" s="2">
        <f>IF(Table13[[#This Row],[VIP Tip?]]="YES",Table13[[#This Row],[Profit @ price taken]],0)</f>
        <v>14.249999999999998</v>
      </c>
      <c r="T187" s="2">
        <f>IF(Table13[[#This Row],[VIP Tip?]]="NO",Table13[[#This Row],[Profit @ price taken]],0)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t="str">
        <f t="shared" si="8"/>
        <v/>
      </c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</row>
    <row r="188" spans="1:91" s="52" customFormat="1" ht="15" x14ac:dyDescent="0.2">
      <c r="A188" s="9">
        <v>42665</v>
      </c>
      <c r="B188" s="6" t="s">
        <v>231</v>
      </c>
      <c r="C188" s="6" t="s">
        <v>33</v>
      </c>
      <c r="D188" s="10">
        <v>1</v>
      </c>
      <c r="E188" s="10">
        <v>1.74</v>
      </c>
      <c r="F188" s="62">
        <v>6</v>
      </c>
      <c r="G188" s="10" t="s">
        <v>26</v>
      </c>
      <c r="H188" s="10">
        <v>1.8</v>
      </c>
      <c r="I188" s="10"/>
      <c r="J188" s="10"/>
      <c r="K188" s="10"/>
      <c r="L188" s="10"/>
      <c r="M188" s="10"/>
      <c r="N188" s="7" t="s">
        <v>28</v>
      </c>
      <c r="O188" s="19">
        <f>((H188-1)*(1-(IF(I188="no",0,'complete results'!$B$3)))+1)</f>
        <v>1.76</v>
      </c>
      <c r="P188" s="19">
        <f t="shared" si="9"/>
        <v>1</v>
      </c>
      <c r="Q1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14.8</v>
      </c>
      <c r="R188" s="20">
        <f>IF(ISBLANK(N188),,IF(ISBLANK(H188),,(IF(N188="WON-EW",((((O188-1)*K188)*'complete results'!$B$2)+('complete results'!$B$2*(O188-1))),IF(N188="WON",((((O188-1)*K188)*'complete results'!$B$2)+('complete results'!$B$2*(O188-1))),IF(N188="PLACED",((((O188-1)*K188)*'complete results'!$B$2)-'complete results'!$B$2),IF(K188=0,-'complete results'!$B$2,IF(K188=0,-'complete results'!$B$2,-('complete results'!$B$2*2)))))))*D188))</f>
        <v>15.2</v>
      </c>
      <c r="S188" s="2">
        <f>IF(Table13[[#This Row],[VIP Tip?]]="YES",Table13[[#This Row],[Profit @ price taken]],0)</f>
        <v>15.2</v>
      </c>
      <c r="T188" s="2">
        <f>IF(Table13[[#This Row],[VIP Tip?]]="NO",Table13[[#This Row],[Profit @ price taken]],0)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t="str">
        <f t="shared" si="8"/>
        <v/>
      </c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</row>
    <row r="189" spans="1:91" s="52" customFormat="1" ht="15" x14ac:dyDescent="0.2">
      <c r="A189" s="9">
        <v>42665</v>
      </c>
      <c r="B189" s="6" t="s">
        <v>232</v>
      </c>
      <c r="C189" s="6" t="s">
        <v>33</v>
      </c>
      <c r="D189" s="10">
        <v>1</v>
      </c>
      <c r="E189" s="10">
        <v>2.13</v>
      </c>
      <c r="F189" s="62">
        <v>7</v>
      </c>
      <c r="G189" s="10" t="s">
        <v>27</v>
      </c>
      <c r="H189" s="10">
        <v>2.2000000000000002</v>
      </c>
      <c r="I189" s="10"/>
      <c r="J189" s="10"/>
      <c r="K189" s="10"/>
      <c r="L189" s="10"/>
      <c r="M189" s="10"/>
      <c r="N189" s="7" t="s">
        <v>28</v>
      </c>
      <c r="O189" s="19">
        <f>((H189-1)*(1-(IF(I189="no",0,'complete results'!$B$3)))+1)</f>
        <v>2.14</v>
      </c>
      <c r="P189" s="19">
        <f t="shared" si="9"/>
        <v>1</v>
      </c>
      <c r="Q1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22.599999999999998</v>
      </c>
      <c r="R189" s="20">
        <f>IF(ISBLANK(N189),,IF(ISBLANK(H189),,(IF(N189="WON-EW",((((O189-1)*K189)*'complete results'!$B$2)+('complete results'!$B$2*(O189-1))),IF(N189="WON",((((O189-1)*K189)*'complete results'!$B$2)+('complete results'!$B$2*(O189-1))),IF(N189="PLACED",((((O189-1)*K189)*'complete results'!$B$2)-'complete results'!$B$2),IF(K189=0,-'complete results'!$B$2,IF(K189=0,-'complete results'!$B$2,-('complete results'!$B$2*2)))))))*D189))</f>
        <v>22.800000000000004</v>
      </c>
      <c r="S189" s="2">
        <f>IF(Table13[[#This Row],[VIP Tip?]]="YES",Table13[[#This Row],[Profit @ price taken]],0)</f>
        <v>0</v>
      </c>
      <c r="T189" s="2">
        <f>IF(Table13[[#This Row],[VIP Tip?]]="NO",Table13[[#This Row],[Profit @ price taken]],0)</f>
        <v>22.800000000000004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t="b">
        <f t="shared" si="8"/>
        <v>0</v>
      </c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</row>
    <row r="190" spans="1:91" ht="15" x14ac:dyDescent="0.2">
      <c r="A190" s="9">
        <v>42665</v>
      </c>
      <c r="B190" s="6" t="s">
        <v>233</v>
      </c>
      <c r="C190" s="6" t="s">
        <v>33</v>
      </c>
      <c r="D190" s="10">
        <v>1</v>
      </c>
      <c r="E190" s="10">
        <v>1.8</v>
      </c>
      <c r="F190" s="62">
        <v>7</v>
      </c>
      <c r="G190" s="10" t="s">
        <v>26</v>
      </c>
      <c r="H190" s="10">
        <v>1.85</v>
      </c>
      <c r="I190" s="10"/>
      <c r="J190" s="10"/>
      <c r="K190" s="10"/>
      <c r="L190" s="10"/>
      <c r="M190" s="10"/>
      <c r="N190" s="7" t="s">
        <v>30</v>
      </c>
      <c r="O190" s="19">
        <f>((H190-1)*(1-(IF(I190="no",0,'complete results'!$B$3)))+1)</f>
        <v>1.8075000000000001</v>
      </c>
      <c r="P190" s="19">
        <f t="shared" si="9"/>
        <v>1</v>
      </c>
      <c r="Q1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90" s="20">
        <f>IF(ISBLANK(N190),,IF(ISBLANK(H190),,(IF(N190="WON-EW",((((O190-1)*K190)*'complete results'!$B$2)+('complete results'!$B$2*(O190-1))),IF(N190="WON",((((O190-1)*K190)*'complete results'!$B$2)+('complete results'!$B$2*(O190-1))),IF(N190="PLACED",((((O190-1)*K190)*'complete results'!$B$2)-'complete results'!$B$2),IF(K190=0,-'complete results'!$B$2,IF(K190=0,-'complete results'!$B$2,-('complete results'!$B$2*2)))))))*D190))</f>
        <v>-20</v>
      </c>
      <c r="S190" s="2">
        <f>IF(Table13[[#This Row],[VIP Tip?]]="YES",Table13[[#This Row],[Profit @ price taken]],0)</f>
        <v>-20</v>
      </c>
      <c r="T190" s="2">
        <f>IF(Table13[[#This Row],[VIP Tip?]]="NO",Table13[[#This Row],[Profit @ price taken]],0)</f>
        <v>0</v>
      </c>
      <c r="AP190" t="str">
        <f t="shared" si="8"/>
        <v/>
      </c>
    </row>
    <row r="191" spans="1:91" ht="15" x14ac:dyDescent="0.2">
      <c r="A191" s="9">
        <v>42665</v>
      </c>
      <c r="B191" s="6" t="s">
        <v>234</v>
      </c>
      <c r="C191" s="6" t="s">
        <v>33</v>
      </c>
      <c r="D191" s="10">
        <v>1</v>
      </c>
      <c r="E191" s="10">
        <v>1.65</v>
      </c>
      <c r="F191" s="62">
        <v>7</v>
      </c>
      <c r="G191" s="10" t="s">
        <v>27</v>
      </c>
      <c r="H191" s="10">
        <v>1.65</v>
      </c>
      <c r="I191" s="10"/>
      <c r="J191" s="10"/>
      <c r="K191" s="10"/>
      <c r="L191" s="10"/>
      <c r="M191" s="10"/>
      <c r="N191" s="7" t="s">
        <v>30</v>
      </c>
      <c r="O191" s="19">
        <f>((H191-1)*(1-(IF(I191="no",0,'complete results'!$B$3)))+1)</f>
        <v>1.6174999999999999</v>
      </c>
      <c r="P191" s="19">
        <f t="shared" si="9"/>
        <v>1</v>
      </c>
      <c r="Q1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91" s="20">
        <f>IF(ISBLANK(N191),,IF(ISBLANK(H191),,(IF(N191="WON-EW",((((O191-1)*K191)*'complete results'!$B$2)+('complete results'!$B$2*(O191-1))),IF(N191="WON",((((O191-1)*K191)*'complete results'!$B$2)+('complete results'!$B$2*(O191-1))),IF(N191="PLACED",((((O191-1)*K191)*'complete results'!$B$2)-'complete results'!$B$2),IF(K191=0,-'complete results'!$B$2,IF(K191=0,-'complete results'!$B$2,-('complete results'!$B$2*2)))))))*D191))</f>
        <v>-20</v>
      </c>
      <c r="S191" s="2">
        <f>IF(Table13[[#This Row],[VIP Tip?]]="YES",Table13[[#This Row],[Profit @ price taken]],0)</f>
        <v>0</v>
      </c>
      <c r="T191" s="2">
        <f>IF(Table13[[#This Row],[VIP Tip?]]="NO",Table13[[#This Row],[Profit @ price taken]],0)</f>
        <v>-20</v>
      </c>
      <c r="V191" t="s">
        <v>240</v>
      </c>
      <c r="AP191" t="b">
        <f t="shared" si="8"/>
        <v>0</v>
      </c>
    </row>
    <row r="192" spans="1:91" ht="15" x14ac:dyDescent="0.2">
      <c r="A192" s="9">
        <v>42665</v>
      </c>
      <c r="B192" s="6" t="s">
        <v>34</v>
      </c>
      <c r="C192" s="6" t="s">
        <v>195</v>
      </c>
      <c r="D192" s="10">
        <v>1</v>
      </c>
      <c r="E192" s="10">
        <v>3.04</v>
      </c>
      <c r="F192" s="62">
        <v>7</v>
      </c>
      <c r="G192" s="10" t="s">
        <v>26</v>
      </c>
      <c r="H192" s="10">
        <v>3.2</v>
      </c>
      <c r="I192" s="10"/>
      <c r="J192" s="10"/>
      <c r="K192" s="10"/>
      <c r="L192" s="10"/>
      <c r="M192" s="10"/>
      <c r="N192" s="7" t="s">
        <v>30</v>
      </c>
      <c r="O192" s="19">
        <f>((H192-1)*(1-(IF(I192="no",0,'complete results'!$B$3)))+1)</f>
        <v>3.09</v>
      </c>
      <c r="P192" s="19">
        <f t="shared" si="9"/>
        <v>1</v>
      </c>
      <c r="Q1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92" s="20">
        <f>IF(ISBLANK(N192),,IF(ISBLANK(H192),,(IF(N192="WON-EW",((((O192-1)*K192)*'complete results'!$B$2)+('complete results'!$B$2*(O192-1))),IF(N192="WON",((((O192-1)*K192)*'complete results'!$B$2)+('complete results'!$B$2*(O192-1))),IF(N192="PLACED",((((O192-1)*K192)*'complete results'!$B$2)-'complete results'!$B$2),IF(K192=0,-'complete results'!$B$2,IF(K192=0,-'complete results'!$B$2,-('complete results'!$B$2*2)))))))*D192))</f>
        <v>-20</v>
      </c>
      <c r="S192" s="2">
        <f>IF(Table13[[#This Row],[VIP Tip?]]="YES",Table13[[#This Row],[Profit @ price taken]],0)</f>
        <v>-20</v>
      </c>
      <c r="T192" s="2">
        <f>IF(Table13[[#This Row],[VIP Tip?]]="NO",Table13[[#This Row],[Profit @ price taken]],0)</f>
        <v>0</v>
      </c>
      <c r="AP192" t="str">
        <f t="shared" si="8"/>
        <v/>
      </c>
    </row>
    <row r="193" spans="1:42" ht="15" x14ac:dyDescent="0.2">
      <c r="A193" s="9">
        <v>42666</v>
      </c>
      <c r="B193" s="6" t="s">
        <v>235</v>
      </c>
      <c r="C193" s="6" t="s">
        <v>33</v>
      </c>
      <c r="D193" s="10">
        <v>1</v>
      </c>
      <c r="E193" s="10">
        <v>2.11</v>
      </c>
      <c r="F193" s="62">
        <v>7</v>
      </c>
      <c r="G193" s="10" t="s">
        <v>26</v>
      </c>
      <c r="H193" s="10">
        <v>2.17</v>
      </c>
      <c r="I193" s="10"/>
      <c r="J193" s="10"/>
      <c r="K193" s="10"/>
      <c r="L193" s="7"/>
      <c r="M193" s="7"/>
      <c r="N193" s="7" t="s">
        <v>28</v>
      </c>
      <c r="O193" s="19">
        <f>((H193-1)*(1-(IF(I193="no",0,'complete results'!$B$3)))+1)</f>
        <v>2.1114999999999999</v>
      </c>
      <c r="P193" s="19">
        <f t="shared" si="9"/>
        <v>1</v>
      </c>
      <c r="Q1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22.199999999999996</v>
      </c>
      <c r="R193" s="20">
        <f>IF(ISBLANK(N193),,IF(ISBLANK(H193),,(IF(N193="WON-EW",((((O193-1)*K193)*'complete results'!$B$2)+('complete results'!$B$2*(O193-1))),IF(N193="WON",((((O193-1)*K193)*'complete results'!$B$2)+('complete results'!$B$2*(O193-1))),IF(N193="PLACED",((((O193-1)*K193)*'complete results'!$B$2)-'complete results'!$B$2),IF(K193=0,-'complete results'!$B$2,IF(K193=0,-'complete results'!$B$2,-('complete results'!$B$2*2)))))))*D193))</f>
        <v>22.229999999999997</v>
      </c>
      <c r="S193" s="2">
        <f>IF(Table13[[#This Row],[VIP Tip?]]="YES",Table13[[#This Row],[Profit @ price taken]],0)</f>
        <v>22.229999999999997</v>
      </c>
      <c r="T193" s="2">
        <f>IF(Table13[[#This Row],[VIP Tip?]]="NO",Table13[[#This Row],[Profit @ price taken]],0)</f>
        <v>0</v>
      </c>
      <c r="AP193" t="str">
        <f t="shared" si="8"/>
        <v/>
      </c>
    </row>
    <row r="194" spans="1:42" ht="15" x14ac:dyDescent="0.2">
      <c r="A194" s="9">
        <v>42666</v>
      </c>
      <c r="B194" s="6" t="s">
        <v>236</v>
      </c>
      <c r="C194" s="6" t="s">
        <v>33</v>
      </c>
      <c r="D194" s="10">
        <v>1</v>
      </c>
      <c r="E194" s="10">
        <v>1.66</v>
      </c>
      <c r="F194" s="62">
        <v>7</v>
      </c>
      <c r="G194" s="10" t="s">
        <v>27</v>
      </c>
      <c r="H194" s="10">
        <v>1.67</v>
      </c>
      <c r="I194" s="10"/>
      <c r="J194" s="10"/>
      <c r="K194" s="10"/>
      <c r="L194" s="7"/>
      <c r="M194" s="7"/>
      <c r="N194" s="7" t="s">
        <v>28</v>
      </c>
      <c r="O194" s="19">
        <f>((H194-1)*(1-(IF(I194="no",0,'complete results'!$B$3)))+1)</f>
        <v>1.6364999999999998</v>
      </c>
      <c r="P194" s="19">
        <f t="shared" si="9"/>
        <v>1</v>
      </c>
      <c r="Q1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13.2</v>
      </c>
      <c r="R194" s="20">
        <f>IF(ISBLANK(N194),,IF(ISBLANK(H194),,(IF(N194="WON-EW",((((O194-1)*K194)*'complete results'!$B$2)+('complete results'!$B$2*(O194-1))),IF(N194="WON",((((O194-1)*K194)*'complete results'!$B$2)+('complete results'!$B$2*(O194-1))),IF(N194="PLACED",((((O194-1)*K194)*'complete results'!$B$2)-'complete results'!$B$2),IF(K194=0,-'complete results'!$B$2,IF(K194=0,-'complete results'!$B$2,-('complete results'!$B$2*2)))))))*D194))</f>
        <v>12.729999999999997</v>
      </c>
      <c r="S194" s="2">
        <f>IF(Table13[[#This Row],[VIP Tip?]]="YES",Table13[[#This Row],[Profit @ price taken]],0)</f>
        <v>0</v>
      </c>
      <c r="T194" s="2">
        <f>IF(Table13[[#This Row],[VIP Tip?]]="NO",Table13[[#This Row],[Profit @ price taken]],0)</f>
        <v>12.729999999999997</v>
      </c>
      <c r="AP194" t="b">
        <f t="shared" si="8"/>
        <v>0</v>
      </c>
    </row>
    <row r="195" spans="1:42" ht="15" x14ac:dyDescent="0.2">
      <c r="A195" s="9">
        <v>42666</v>
      </c>
      <c r="B195" s="6" t="s">
        <v>237</v>
      </c>
      <c r="C195" s="6" t="s">
        <v>33</v>
      </c>
      <c r="D195" s="10">
        <v>1</v>
      </c>
      <c r="E195" s="10">
        <v>1.69</v>
      </c>
      <c r="F195" s="62">
        <v>6</v>
      </c>
      <c r="G195" s="10" t="s">
        <v>26</v>
      </c>
      <c r="H195" s="10">
        <v>1.7</v>
      </c>
      <c r="I195" s="10"/>
      <c r="J195" s="10"/>
      <c r="K195" s="10"/>
      <c r="L195" s="7"/>
      <c r="M195" s="7"/>
      <c r="N195" s="7" t="s">
        <v>30</v>
      </c>
      <c r="O195" s="19">
        <f>((H195-1)*(1-(IF(I195="no",0,'complete results'!$B$3)))+1)</f>
        <v>1.665</v>
      </c>
      <c r="P195" s="19">
        <f t="shared" si="9"/>
        <v>1</v>
      </c>
      <c r="Q1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95" s="20">
        <f>IF(ISBLANK(N195),,IF(ISBLANK(H195),,(IF(N195="WON-EW",((((O195-1)*K195)*'complete results'!$B$2)+('complete results'!$B$2*(O195-1))),IF(N195="WON",((((O195-1)*K195)*'complete results'!$B$2)+('complete results'!$B$2*(O195-1))),IF(N195="PLACED",((((O195-1)*K195)*'complete results'!$B$2)-'complete results'!$B$2),IF(K195=0,-'complete results'!$B$2,IF(K195=0,-'complete results'!$B$2,-('complete results'!$B$2*2)))))))*D195))</f>
        <v>-20</v>
      </c>
      <c r="S195" s="2">
        <f>IF(Table13[[#This Row],[VIP Tip?]]="YES",Table13[[#This Row],[Profit @ price taken]],0)</f>
        <v>-20</v>
      </c>
      <c r="T195" s="2">
        <f>IF(Table13[[#This Row],[VIP Tip?]]="NO",Table13[[#This Row],[Profit @ price taken]],0)</f>
        <v>0</v>
      </c>
      <c r="AP195" t="str">
        <f t="shared" si="8"/>
        <v/>
      </c>
    </row>
    <row r="196" spans="1:42" s="30" customFormat="1" ht="15" x14ac:dyDescent="0.2">
      <c r="A196" s="9">
        <v>42666</v>
      </c>
      <c r="B196" s="55" t="s">
        <v>238</v>
      </c>
      <c r="C196" s="6" t="s">
        <v>33</v>
      </c>
      <c r="D196" s="10">
        <v>1</v>
      </c>
      <c r="E196" s="10">
        <v>1.5</v>
      </c>
      <c r="F196" s="62">
        <v>6</v>
      </c>
      <c r="G196" s="10" t="s">
        <v>27</v>
      </c>
      <c r="H196" s="10">
        <v>1.53</v>
      </c>
      <c r="I196" s="10"/>
      <c r="J196" s="10"/>
      <c r="K196" s="10"/>
      <c r="L196" s="10"/>
      <c r="M196" s="7"/>
      <c r="N196" s="7" t="s">
        <v>30</v>
      </c>
      <c r="O196" s="19">
        <f>((H196-1)*(1-(IF(I196="no",0,'complete results'!$B$3)))+1)</f>
        <v>1.5034999999999998</v>
      </c>
      <c r="P196" s="19">
        <f t="shared" si="9"/>
        <v>1</v>
      </c>
      <c r="Q1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96" s="20">
        <f>IF(ISBLANK(N196),,IF(ISBLANK(H196),,(IF(N196="WON-EW",((((O196-1)*K196)*'complete results'!$B$2)+('complete results'!$B$2*(O196-1))),IF(N196="WON",((((O196-1)*K196)*'complete results'!$B$2)+('complete results'!$B$2*(O196-1))),IF(N196="PLACED",((((O196-1)*K196)*'complete results'!$B$2)-'complete results'!$B$2),IF(K196=0,-'complete results'!$B$2,IF(K196=0,-'complete results'!$B$2,-('complete results'!$B$2*2)))))))*D196))</f>
        <v>-20</v>
      </c>
      <c r="S196" s="2">
        <f>IF(Table13[[#This Row],[VIP Tip?]]="YES",Table13[[#This Row],[Profit @ price taken]],0)</f>
        <v>0</v>
      </c>
      <c r="T196" s="2">
        <f>IF(Table13[[#This Row],[VIP Tip?]]="NO",Table13[[#This Row],[Profit @ price taken]],0)</f>
        <v>-20</v>
      </c>
      <c r="AP196" t="b">
        <f t="shared" si="8"/>
        <v>0</v>
      </c>
    </row>
    <row r="197" spans="1:42" s="30" customFormat="1" ht="15" x14ac:dyDescent="0.2">
      <c r="A197" s="9">
        <v>42666</v>
      </c>
      <c r="B197" s="55" t="s">
        <v>239</v>
      </c>
      <c r="C197" s="6" t="s">
        <v>33</v>
      </c>
      <c r="D197" s="10">
        <v>1</v>
      </c>
      <c r="E197" s="10">
        <v>1.6</v>
      </c>
      <c r="F197" s="62">
        <v>7</v>
      </c>
      <c r="G197" s="10" t="s">
        <v>27</v>
      </c>
      <c r="H197" s="10">
        <v>1.6</v>
      </c>
      <c r="I197" s="10"/>
      <c r="J197" s="10"/>
      <c r="K197" s="10"/>
      <c r="L197" s="10"/>
      <c r="M197" s="7"/>
      <c r="N197" s="7" t="s">
        <v>28</v>
      </c>
      <c r="O197" s="19">
        <f>((H197-1)*(1-(IF(I197="no",0,'complete results'!$B$3)))+1)</f>
        <v>1.57</v>
      </c>
      <c r="P197" s="19">
        <f t="shared" si="9"/>
        <v>1</v>
      </c>
      <c r="Q1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12.000000000000002</v>
      </c>
      <c r="R197" s="20">
        <f>IF(ISBLANK(N197),,IF(ISBLANK(H197),,(IF(N197="WON-EW",((((O197-1)*K197)*'complete results'!$B$2)+('complete results'!$B$2*(O197-1))),IF(N197="WON",((((O197-1)*K197)*'complete results'!$B$2)+('complete results'!$B$2*(O197-1))),IF(N197="PLACED",((((O197-1)*K197)*'complete results'!$B$2)-'complete results'!$B$2),IF(K197=0,-'complete results'!$B$2,IF(K197=0,-'complete results'!$B$2,-('complete results'!$B$2*2)))))))*D197))</f>
        <v>11.400000000000002</v>
      </c>
      <c r="S197" s="2">
        <f>IF(Table13[[#This Row],[VIP Tip?]]="YES",Table13[[#This Row],[Profit @ price taken]],0)</f>
        <v>0</v>
      </c>
      <c r="T197" s="2">
        <f>IF(Table13[[#This Row],[VIP Tip?]]="NO",Table13[[#This Row],[Profit @ price taken]],0)</f>
        <v>11.400000000000002</v>
      </c>
      <c r="V197" s="30" t="s">
        <v>240</v>
      </c>
      <c r="AP197" t="b">
        <f t="shared" si="8"/>
        <v>0</v>
      </c>
    </row>
    <row r="198" spans="1:42" ht="15" x14ac:dyDescent="0.2">
      <c r="A198" s="9">
        <v>42666</v>
      </c>
      <c r="B198" s="55" t="s">
        <v>241</v>
      </c>
      <c r="C198" s="6" t="s">
        <v>33</v>
      </c>
      <c r="D198" s="10">
        <v>1</v>
      </c>
      <c r="E198" s="10">
        <v>1.68</v>
      </c>
      <c r="F198" s="62">
        <v>7</v>
      </c>
      <c r="G198" s="10" t="s">
        <v>26</v>
      </c>
      <c r="H198" s="10">
        <v>1.73</v>
      </c>
      <c r="I198" s="10"/>
      <c r="J198" s="10"/>
      <c r="K198" s="10"/>
      <c r="L198" s="10"/>
      <c r="M198" s="7"/>
      <c r="N198" s="7" t="s">
        <v>28</v>
      </c>
      <c r="O198" s="19">
        <f>((H198-1)*(1-(IF(I198="no",0,'complete results'!$B$3)))+1)</f>
        <v>1.6935</v>
      </c>
      <c r="P198" s="19">
        <f t="shared" si="9"/>
        <v>1</v>
      </c>
      <c r="Q1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13.599999999999998</v>
      </c>
      <c r="R198" s="20">
        <f>IF(ISBLANK(N198),,IF(ISBLANK(H198),,(IF(N198="WON-EW",((((O198-1)*K198)*'complete results'!$B$2)+('complete results'!$B$2*(O198-1))),IF(N198="WON",((((O198-1)*K198)*'complete results'!$B$2)+('complete results'!$B$2*(O198-1))),IF(N198="PLACED",((((O198-1)*K198)*'complete results'!$B$2)-'complete results'!$B$2),IF(K198=0,-'complete results'!$B$2,IF(K198=0,-'complete results'!$B$2,-('complete results'!$B$2*2)))))))*D198))</f>
        <v>13.870000000000001</v>
      </c>
      <c r="S198" s="2">
        <f>IF(Table13[[#This Row],[VIP Tip?]]="YES",Table13[[#This Row],[Profit @ price taken]],0)</f>
        <v>13.870000000000001</v>
      </c>
      <c r="T198" s="2">
        <f>IF(Table13[[#This Row],[VIP Tip?]]="NO",Table13[[#This Row],[Profit @ price taken]],0)</f>
        <v>0</v>
      </c>
      <c r="AP198" t="str">
        <f t="shared" si="8"/>
        <v/>
      </c>
    </row>
    <row r="199" spans="1:42" ht="15" x14ac:dyDescent="0.2">
      <c r="A199" s="9">
        <v>42668</v>
      </c>
      <c r="B199" s="55" t="s">
        <v>204</v>
      </c>
      <c r="C199" s="6" t="s">
        <v>25</v>
      </c>
      <c r="D199" s="10">
        <v>1</v>
      </c>
      <c r="E199" s="10">
        <v>1.61</v>
      </c>
      <c r="F199" s="62">
        <v>7</v>
      </c>
      <c r="G199" s="10" t="s">
        <v>26</v>
      </c>
      <c r="H199" s="10">
        <v>1.67</v>
      </c>
      <c r="I199" s="10"/>
      <c r="J199" s="10"/>
      <c r="K199" s="10"/>
      <c r="L199" s="10"/>
      <c r="M199" s="7"/>
      <c r="N199" s="7" t="s">
        <v>30</v>
      </c>
      <c r="O199" s="19">
        <f>((H199-1)*(1-(IF(I199="no",0,'complete results'!$B$3)))+1)</f>
        <v>1.6364999999999998</v>
      </c>
      <c r="P199" s="19">
        <f t="shared" si="9"/>
        <v>1</v>
      </c>
      <c r="Q1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99" s="20">
        <f>IF(ISBLANK(N199),,IF(ISBLANK(H199),,(IF(N199="WON-EW",((((O199-1)*K199)*'complete results'!$B$2)+('complete results'!$B$2*(O199-1))),IF(N199="WON",((((O199-1)*K199)*'complete results'!$B$2)+('complete results'!$B$2*(O199-1))),IF(N199="PLACED",((((O199-1)*K199)*'complete results'!$B$2)-'complete results'!$B$2),IF(K199=0,-'complete results'!$B$2,IF(K199=0,-'complete results'!$B$2,-('complete results'!$B$2*2)))))))*D199))</f>
        <v>-20</v>
      </c>
      <c r="S199" s="2">
        <f>IF(Table13[[#This Row],[VIP Tip?]]="YES",Table13[[#This Row],[Profit @ price taken]],0)</f>
        <v>-20</v>
      </c>
      <c r="T199" s="2">
        <f>IF(Table13[[#This Row],[VIP Tip?]]="NO",Table13[[#This Row],[Profit @ price taken]],0)</f>
        <v>0</v>
      </c>
      <c r="AP199" t="str">
        <f t="shared" si="8"/>
        <v/>
      </c>
    </row>
    <row r="200" spans="1:42" ht="15" x14ac:dyDescent="0.2">
      <c r="A200" s="9">
        <v>42674</v>
      </c>
      <c r="B200" s="55" t="s">
        <v>242</v>
      </c>
      <c r="C200" s="6" t="s">
        <v>33</v>
      </c>
      <c r="D200" s="10">
        <v>1</v>
      </c>
      <c r="E200" s="10">
        <v>2.0499999999999998</v>
      </c>
      <c r="F200" s="62">
        <v>6</v>
      </c>
      <c r="G200" s="10" t="s">
        <v>27</v>
      </c>
      <c r="H200" s="10">
        <v>2.0499999999999998</v>
      </c>
      <c r="I200" s="10"/>
      <c r="J200" s="10"/>
      <c r="K200" s="10"/>
      <c r="L200" s="10"/>
      <c r="M200" s="10"/>
      <c r="N200" s="7" t="s">
        <v>28</v>
      </c>
      <c r="O200" s="19">
        <f>((H200-1)*(1-(IF(I200="no",0,'complete results'!$B$3)))+1)</f>
        <v>1.9974999999999998</v>
      </c>
      <c r="P200" s="19">
        <f t="shared" si="9"/>
        <v>1</v>
      </c>
      <c r="Q2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20.999999999999996</v>
      </c>
      <c r="R200" s="20">
        <f>IF(ISBLANK(N200),,IF(ISBLANK(H200),,(IF(N200="WON-EW",((((O200-1)*K200)*'complete results'!$B$2)+('complete results'!$B$2*(O200-1))),IF(N200="WON",((((O200-1)*K200)*'complete results'!$B$2)+('complete results'!$B$2*(O200-1))),IF(N200="PLACED",((((O200-1)*K200)*'complete results'!$B$2)-'complete results'!$B$2),IF(K200=0,-'complete results'!$B$2,IF(K200=0,-'complete results'!$B$2,-('complete results'!$B$2*2)))))))*D200))</f>
        <v>19.949999999999996</v>
      </c>
      <c r="S200" s="2">
        <f>IF(Table13[[#This Row],[VIP Tip?]]="YES",Table13[[#This Row],[Profit @ price taken]],0)</f>
        <v>0</v>
      </c>
      <c r="T200" s="2">
        <f>IF(Table13[[#This Row],[VIP Tip?]]="NO",Table13[[#This Row],[Profit @ price taken]],0)</f>
        <v>19.949999999999996</v>
      </c>
      <c r="AP200" t="b">
        <f t="shared" si="8"/>
        <v>0</v>
      </c>
    </row>
    <row r="201" spans="1:42" ht="15" x14ac:dyDescent="0.2">
      <c r="A201" s="9">
        <v>42677</v>
      </c>
      <c r="B201" s="55" t="s">
        <v>243</v>
      </c>
      <c r="C201" s="6" t="s">
        <v>33</v>
      </c>
      <c r="D201" s="10">
        <v>1</v>
      </c>
      <c r="E201" s="10">
        <v>2.08</v>
      </c>
      <c r="F201" s="62">
        <v>8</v>
      </c>
      <c r="G201" s="10" t="s">
        <v>26</v>
      </c>
      <c r="H201" s="12">
        <v>2.1</v>
      </c>
      <c r="I201" s="10"/>
      <c r="J201" s="10"/>
      <c r="K201" s="10"/>
      <c r="L201" s="10"/>
      <c r="M201" s="10"/>
      <c r="N201" s="7" t="s">
        <v>30</v>
      </c>
      <c r="O201" s="19">
        <f>((H201-1)*(1-(IF(I201="no",0,'complete results'!$B$3)))+1)</f>
        <v>2.0449999999999999</v>
      </c>
      <c r="P201" s="19">
        <f t="shared" si="9"/>
        <v>1</v>
      </c>
      <c r="Q2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01" s="20">
        <f>IF(ISBLANK(N201),,IF(ISBLANK(H201),,(IF(N201="WON-EW",((((O201-1)*K201)*'complete results'!$B$2)+('complete results'!$B$2*(O201-1))),IF(N201="WON",((((O201-1)*K201)*'complete results'!$B$2)+('complete results'!$B$2*(O201-1))),IF(N201="PLACED",((((O201-1)*K201)*'complete results'!$B$2)-'complete results'!$B$2),IF(K201=0,-'complete results'!$B$2,IF(K201=0,-'complete results'!$B$2,-('complete results'!$B$2*2)))))))*D201))</f>
        <v>-20</v>
      </c>
      <c r="S201" s="2">
        <f>IF(Table13[[#This Row],[VIP Tip?]]="YES",Table13[[#This Row],[Profit @ price taken]],0)</f>
        <v>-20</v>
      </c>
      <c r="T201" s="2">
        <f>IF(Table13[[#This Row],[VIP Tip?]]="NO",Table13[[#This Row],[Profit @ price taken]],0)</f>
        <v>0</v>
      </c>
      <c r="AP201" t="str">
        <f t="shared" ref="AP201:AP211" si="10">IF(S201=0,IF(T201=0,"Error"),"")</f>
        <v/>
      </c>
    </row>
    <row r="202" spans="1:42" ht="15" x14ac:dyDescent="0.2">
      <c r="A202" s="9">
        <v>42678</v>
      </c>
      <c r="B202" s="55" t="s">
        <v>244</v>
      </c>
      <c r="C202" s="6" t="s">
        <v>41</v>
      </c>
      <c r="D202" s="10">
        <v>1</v>
      </c>
      <c r="E202" s="10">
        <v>2.85</v>
      </c>
      <c r="F202" s="62">
        <v>7</v>
      </c>
      <c r="G202" s="10" t="s">
        <v>26</v>
      </c>
      <c r="H202" s="12">
        <v>3.32</v>
      </c>
      <c r="I202" s="10"/>
      <c r="J202" s="10"/>
      <c r="K202" s="10"/>
      <c r="L202" s="10"/>
      <c r="M202" s="10"/>
      <c r="N202" s="7" t="s">
        <v>30</v>
      </c>
      <c r="O202" s="19">
        <f>((H202-1)*(1-(IF(I202="no",0,'complete results'!$B$3)))+1)</f>
        <v>3.2039999999999997</v>
      </c>
      <c r="P202" s="19">
        <f t="shared" si="9"/>
        <v>1</v>
      </c>
      <c r="Q2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02" s="20">
        <f>IF(ISBLANK(N202),,IF(ISBLANK(H202),,(IF(N202="WON-EW",((((O202-1)*K202)*'complete results'!$B$2)+('complete results'!$B$2*(O202-1))),IF(N202="WON",((((O202-1)*K202)*'complete results'!$B$2)+('complete results'!$B$2*(O202-1))),IF(N202="PLACED",((((O202-1)*K202)*'complete results'!$B$2)-'complete results'!$B$2),IF(K202=0,-'complete results'!$B$2,IF(K202=0,-'complete results'!$B$2,-('complete results'!$B$2*2)))))))*D202))</f>
        <v>-20</v>
      </c>
      <c r="S202" s="2">
        <f>IF(Table13[[#This Row],[VIP Tip?]]="YES",Table13[[#This Row],[Profit @ price taken]],0)</f>
        <v>-20</v>
      </c>
      <c r="T202" s="2">
        <f>IF(Table13[[#This Row],[VIP Tip?]]="NO",Table13[[#This Row],[Profit @ price taken]],0)</f>
        <v>0</v>
      </c>
      <c r="AP202" t="str">
        <f t="shared" si="10"/>
        <v/>
      </c>
    </row>
    <row r="203" spans="1:42" ht="15" x14ac:dyDescent="0.2">
      <c r="A203" s="9">
        <v>42678</v>
      </c>
      <c r="B203" s="55" t="s">
        <v>245</v>
      </c>
      <c r="C203" s="6" t="s">
        <v>33</v>
      </c>
      <c r="D203" s="10">
        <v>1</v>
      </c>
      <c r="E203" s="10">
        <v>1.74</v>
      </c>
      <c r="F203" s="62">
        <v>7</v>
      </c>
      <c r="G203" s="10" t="s">
        <v>26</v>
      </c>
      <c r="H203" s="12">
        <v>1.75</v>
      </c>
      <c r="I203" s="10"/>
      <c r="J203" s="10"/>
      <c r="K203" s="10"/>
      <c r="L203" s="10"/>
      <c r="M203" s="10"/>
      <c r="N203" s="7" t="s">
        <v>28</v>
      </c>
      <c r="O203" s="19">
        <f>((H203-1)*(1-(IF(I203="no",0,'complete results'!$B$3)))+1)</f>
        <v>1.7124999999999999</v>
      </c>
      <c r="P203" s="19">
        <f t="shared" si="9"/>
        <v>1</v>
      </c>
      <c r="Q2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14.8</v>
      </c>
      <c r="R203" s="20">
        <f>IF(ISBLANK(N203),,IF(ISBLANK(H203),,(IF(N203="WON-EW",((((O203-1)*K203)*'complete results'!$B$2)+('complete results'!$B$2*(O203-1))),IF(N203="WON",((((O203-1)*K203)*'complete results'!$B$2)+('complete results'!$B$2*(O203-1))),IF(N203="PLACED",((((O203-1)*K203)*'complete results'!$B$2)-'complete results'!$B$2),IF(K203=0,-'complete results'!$B$2,IF(K203=0,-'complete results'!$B$2,-('complete results'!$B$2*2)))))))*D203))</f>
        <v>14.249999999999998</v>
      </c>
      <c r="S203" s="2">
        <f>IF(Table13[[#This Row],[VIP Tip?]]="YES",Table13[[#This Row],[Profit @ price taken]],0)</f>
        <v>14.249999999999998</v>
      </c>
      <c r="T203" s="2">
        <f>IF(Table13[[#This Row],[VIP Tip?]]="NO",Table13[[#This Row],[Profit @ price taken]],0)</f>
        <v>0</v>
      </c>
      <c r="AP203" t="str">
        <f t="shared" si="10"/>
        <v/>
      </c>
    </row>
    <row r="204" spans="1:42" ht="15" x14ac:dyDescent="0.2">
      <c r="A204" s="9">
        <v>42679</v>
      </c>
      <c r="B204" s="55" t="s">
        <v>246</v>
      </c>
      <c r="C204" s="6" t="s">
        <v>33</v>
      </c>
      <c r="D204" s="10">
        <v>1</v>
      </c>
      <c r="E204" s="10">
        <v>1.77</v>
      </c>
      <c r="F204" s="62">
        <v>8</v>
      </c>
      <c r="G204" s="10" t="s">
        <v>26</v>
      </c>
      <c r="H204" s="12">
        <v>1.83</v>
      </c>
      <c r="I204" s="10"/>
      <c r="J204" s="10"/>
      <c r="K204" s="10"/>
      <c r="L204" s="10"/>
      <c r="M204" s="10"/>
      <c r="N204" s="7" t="s">
        <v>30</v>
      </c>
      <c r="O204" s="19">
        <f>((H204-1)*(1-(IF(I204="no",0,'complete results'!$B$3)))+1)</f>
        <v>1.7885</v>
      </c>
      <c r="P204" s="19">
        <f t="shared" si="9"/>
        <v>1</v>
      </c>
      <c r="Q2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04" s="20">
        <f>IF(ISBLANK(N204),,IF(ISBLANK(H204),,(IF(N204="WON-EW",((((O204-1)*K204)*'complete results'!$B$2)+('complete results'!$B$2*(O204-1))),IF(N204="WON",((((O204-1)*K204)*'complete results'!$B$2)+('complete results'!$B$2*(O204-1))),IF(N204="PLACED",((((O204-1)*K204)*'complete results'!$B$2)-'complete results'!$B$2),IF(K204=0,-'complete results'!$B$2,IF(K204=0,-'complete results'!$B$2,-('complete results'!$B$2*2)))))))*D204))</f>
        <v>-20</v>
      </c>
      <c r="S204" s="2">
        <f>IF(Table13[[#This Row],[VIP Tip?]]="YES",Table13[[#This Row],[Profit @ price taken]],0)</f>
        <v>-20</v>
      </c>
      <c r="T204" s="2">
        <f>IF(Table13[[#This Row],[VIP Tip?]]="NO",Table13[[#This Row],[Profit @ price taken]],0)</f>
        <v>0</v>
      </c>
      <c r="AP204" t="str">
        <f t="shared" si="10"/>
        <v/>
      </c>
    </row>
    <row r="205" spans="1:42" ht="15" x14ac:dyDescent="0.2">
      <c r="A205" s="9">
        <v>42679</v>
      </c>
      <c r="B205" s="55" t="s">
        <v>247</v>
      </c>
      <c r="C205" s="6" t="s">
        <v>33</v>
      </c>
      <c r="D205" s="10">
        <v>1</v>
      </c>
      <c r="E205" s="10">
        <v>1.62</v>
      </c>
      <c r="F205" s="62">
        <v>7</v>
      </c>
      <c r="G205" s="10" t="s">
        <v>26</v>
      </c>
      <c r="H205" s="12">
        <v>1.67</v>
      </c>
      <c r="I205" s="10"/>
      <c r="J205" s="10"/>
      <c r="K205" s="10"/>
      <c r="L205" s="10"/>
      <c r="M205" s="10"/>
      <c r="N205" s="7" t="s">
        <v>30</v>
      </c>
      <c r="O205" s="19">
        <f>((H205-1)*(1-(IF(I205="no",0,'complete results'!$B$3)))+1)</f>
        <v>1.6364999999999998</v>
      </c>
      <c r="P205" s="19">
        <f t="shared" si="9"/>
        <v>1</v>
      </c>
      <c r="Q2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05" s="20">
        <f>IF(ISBLANK(N205),,IF(ISBLANK(H205),,(IF(N205="WON-EW",((((O205-1)*K205)*'complete results'!$B$2)+('complete results'!$B$2*(O205-1))),IF(N205="WON",((((O205-1)*K205)*'complete results'!$B$2)+('complete results'!$B$2*(O205-1))),IF(N205="PLACED",((((O205-1)*K205)*'complete results'!$B$2)-'complete results'!$B$2),IF(K205=0,-'complete results'!$B$2,IF(K205=0,-'complete results'!$B$2,-('complete results'!$B$2*2)))))))*D205))</f>
        <v>-20</v>
      </c>
      <c r="S205" s="2">
        <f>IF(Table13[[#This Row],[VIP Tip?]]="YES",Table13[[#This Row],[Profit @ price taken]],0)</f>
        <v>-20</v>
      </c>
      <c r="T205" s="2">
        <f>IF(Table13[[#This Row],[VIP Tip?]]="NO",Table13[[#This Row],[Profit @ price taken]],0)</f>
        <v>0</v>
      </c>
      <c r="AP205" t="str">
        <f t="shared" si="10"/>
        <v/>
      </c>
    </row>
    <row r="206" spans="1:42" ht="15" x14ac:dyDescent="0.2">
      <c r="A206" s="9">
        <v>42679</v>
      </c>
      <c r="B206" s="55" t="s">
        <v>248</v>
      </c>
      <c r="C206" s="6" t="s">
        <v>33</v>
      </c>
      <c r="D206" s="10">
        <v>1</v>
      </c>
      <c r="E206" s="10">
        <v>1.44</v>
      </c>
      <c r="F206" s="62">
        <v>8</v>
      </c>
      <c r="G206" s="10" t="s">
        <v>26</v>
      </c>
      <c r="H206" s="12">
        <v>1.45</v>
      </c>
      <c r="I206" s="10"/>
      <c r="J206" s="10"/>
      <c r="K206" s="10"/>
      <c r="L206" s="10"/>
      <c r="M206" s="10"/>
      <c r="N206" s="7" t="s">
        <v>28</v>
      </c>
      <c r="O206" s="19">
        <f>((H206-1)*(1-(IF(I206="no",0,'complete results'!$B$3)))+1)</f>
        <v>1.4275</v>
      </c>
      <c r="P206" s="19">
        <f t="shared" si="9"/>
        <v>1</v>
      </c>
      <c r="Q2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8.7999999999999989</v>
      </c>
      <c r="R206" s="20">
        <f>IF(ISBLANK(N206),,IF(ISBLANK(H206),,(IF(N206="WON-EW",((((O206-1)*K206)*'complete results'!$B$2)+('complete results'!$B$2*(O206-1))),IF(N206="WON",((((O206-1)*K206)*'complete results'!$B$2)+('complete results'!$B$2*(O206-1))),IF(N206="PLACED",((((O206-1)*K206)*'complete results'!$B$2)-'complete results'!$B$2),IF(K206=0,-'complete results'!$B$2,IF(K206=0,-'complete results'!$B$2,-('complete results'!$B$2*2)))))))*D206))</f>
        <v>8.5500000000000007</v>
      </c>
      <c r="S206" s="2">
        <f>IF(Table13[[#This Row],[VIP Tip?]]="YES",Table13[[#This Row],[Profit @ price taken]],0)</f>
        <v>8.5500000000000007</v>
      </c>
      <c r="T206" s="2">
        <f>IF(Table13[[#This Row],[VIP Tip?]]="NO",Table13[[#This Row],[Profit @ price taken]],0)</f>
        <v>0</v>
      </c>
      <c r="AP206" t="str">
        <f t="shared" si="10"/>
        <v/>
      </c>
    </row>
    <row r="207" spans="1:42" ht="15" x14ac:dyDescent="0.2">
      <c r="A207" s="9">
        <v>42679</v>
      </c>
      <c r="B207" s="55" t="s">
        <v>249</v>
      </c>
      <c r="C207" s="6" t="s">
        <v>33</v>
      </c>
      <c r="D207" s="10">
        <v>1</v>
      </c>
      <c r="E207" s="12">
        <v>1.75</v>
      </c>
      <c r="F207" s="64">
        <v>8</v>
      </c>
      <c r="G207" s="10" t="s">
        <v>26</v>
      </c>
      <c r="H207" s="12">
        <v>1.85</v>
      </c>
      <c r="I207" s="10"/>
      <c r="J207" s="10"/>
      <c r="K207" s="10"/>
      <c r="L207" s="10"/>
      <c r="M207" s="10"/>
      <c r="N207" s="7" t="s">
        <v>30</v>
      </c>
      <c r="O207" s="19">
        <f>((H207-1)*(1-(IF(I207="no",0,'complete results'!$B$3)))+1)</f>
        <v>1.8075000000000001</v>
      </c>
      <c r="P207" s="19">
        <f t="shared" si="9"/>
        <v>1</v>
      </c>
      <c r="Q2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07" s="20">
        <f>IF(ISBLANK(N207),,IF(ISBLANK(H207),,(IF(N207="WON-EW",((((O207-1)*K207)*'complete results'!$B$2)+('complete results'!$B$2*(O207-1))),IF(N207="WON",((((O207-1)*K207)*'complete results'!$B$2)+('complete results'!$B$2*(O207-1))),IF(N207="PLACED",((((O207-1)*K207)*'complete results'!$B$2)-'complete results'!$B$2),IF(K207=0,-'complete results'!$B$2,IF(K207=0,-'complete results'!$B$2,-('complete results'!$B$2*2)))))))*D207))</f>
        <v>-20</v>
      </c>
      <c r="S207" s="2">
        <f>IF(Table13[[#This Row],[VIP Tip?]]="YES",Table13[[#This Row],[Profit @ price taken]],0)</f>
        <v>-20</v>
      </c>
      <c r="T207" s="2">
        <f>IF(Table13[[#This Row],[VIP Tip?]]="NO",Table13[[#This Row],[Profit @ price taken]],0)</f>
        <v>0</v>
      </c>
      <c r="AP207" t="str">
        <f t="shared" si="10"/>
        <v/>
      </c>
    </row>
    <row r="208" spans="1:42" ht="15" x14ac:dyDescent="0.2">
      <c r="A208" s="9">
        <v>42679</v>
      </c>
      <c r="B208" s="55" t="s">
        <v>250</v>
      </c>
      <c r="C208" s="6" t="s">
        <v>33</v>
      </c>
      <c r="D208" s="10">
        <v>1</v>
      </c>
      <c r="E208" s="10">
        <v>1.52</v>
      </c>
      <c r="F208" s="62">
        <v>7</v>
      </c>
      <c r="G208" s="10" t="s">
        <v>26</v>
      </c>
      <c r="H208" s="10">
        <v>1.53</v>
      </c>
      <c r="I208" s="10"/>
      <c r="J208" s="10"/>
      <c r="K208" s="10"/>
      <c r="L208" s="10"/>
      <c r="M208" s="10"/>
      <c r="N208" s="7" t="s">
        <v>28</v>
      </c>
      <c r="O208" s="19">
        <f>((H208-1)*(1-(IF(I208="no",0,'complete results'!$B$3)))+1)</f>
        <v>1.5034999999999998</v>
      </c>
      <c r="P208" s="19">
        <f t="shared" si="9"/>
        <v>1</v>
      </c>
      <c r="Q2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10.4</v>
      </c>
      <c r="R208" s="20">
        <f>IF(ISBLANK(N208),,IF(ISBLANK(H208),,(IF(N208="WON-EW",((((O208-1)*K208)*'complete results'!$B$2)+('complete results'!$B$2*(O208-1))),IF(N208="WON",((((O208-1)*K208)*'complete results'!$B$2)+('complete results'!$B$2*(O208-1))),IF(N208="PLACED",((((O208-1)*K208)*'complete results'!$B$2)-'complete results'!$B$2),IF(K208=0,-'complete results'!$B$2,IF(K208=0,-'complete results'!$B$2,-('complete results'!$B$2*2)))))))*D208))</f>
        <v>10.069999999999997</v>
      </c>
      <c r="S208" s="2">
        <f>IF(Table13[[#This Row],[VIP Tip?]]="YES",Table13[[#This Row],[Profit @ price taken]],0)</f>
        <v>10.069999999999997</v>
      </c>
      <c r="T208" s="2">
        <f>IF(Table13[[#This Row],[VIP Tip?]]="NO",Table13[[#This Row],[Profit @ price taken]],0)</f>
        <v>0</v>
      </c>
      <c r="AP208" t="str">
        <f t="shared" si="10"/>
        <v/>
      </c>
    </row>
    <row r="209" spans="1:42" ht="15" x14ac:dyDescent="0.2">
      <c r="A209" s="9">
        <v>42679</v>
      </c>
      <c r="B209" s="55" t="s">
        <v>251</v>
      </c>
      <c r="C209" s="6" t="s">
        <v>33</v>
      </c>
      <c r="D209" s="10">
        <v>1</v>
      </c>
      <c r="E209" s="10">
        <v>1.73</v>
      </c>
      <c r="F209" s="62">
        <v>8</v>
      </c>
      <c r="G209" s="10" t="s">
        <v>27</v>
      </c>
      <c r="H209" s="10">
        <v>1.85</v>
      </c>
      <c r="I209" s="10"/>
      <c r="J209" s="10"/>
      <c r="K209" s="10"/>
      <c r="L209" s="10"/>
      <c r="M209" s="10"/>
      <c r="N209" s="7" t="s">
        <v>28</v>
      </c>
      <c r="O209" s="19">
        <f>((H209-1)*(1-(IF(I209="no",0,'complete results'!$B$3)))+1)</f>
        <v>1.8075000000000001</v>
      </c>
      <c r="P209" s="19">
        <f t="shared" si="9"/>
        <v>1</v>
      </c>
      <c r="Q2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14.6</v>
      </c>
      <c r="R209" s="20">
        <f>IF(ISBLANK(N209),,IF(ISBLANK(H209),,(IF(N209="WON-EW",((((O209-1)*K209)*'complete results'!$B$2)+('complete results'!$B$2*(O209-1))),IF(N209="WON",((((O209-1)*K209)*'complete results'!$B$2)+('complete results'!$B$2*(O209-1))),IF(N209="PLACED",((((O209-1)*K209)*'complete results'!$B$2)-'complete results'!$B$2),IF(K209=0,-'complete results'!$B$2,IF(K209=0,-'complete results'!$B$2,-('complete results'!$B$2*2)))))))*D209))</f>
        <v>16.150000000000002</v>
      </c>
      <c r="S209" s="2">
        <f>IF(Table13[[#This Row],[VIP Tip?]]="YES",Table13[[#This Row],[Profit @ price taken]],0)</f>
        <v>0</v>
      </c>
      <c r="T209" s="2">
        <f>IF(Table13[[#This Row],[VIP Tip?]]="NO",Table13[[#This Row],[Profit @ price taken]],0)</f>
        <v>16.150000000000002</v>
      </c>
      <c r="AP209" t="b">
        <f t="shared" si="10"/>
        <v>0</v>
      </c>
    </row>
    <row r="210" spans="1:42" ht="15" x14ac:dyDescent="0.2">
      <c r="A210" s="9">
        <v>42679</v>
      </c>
      <c r="B210" s="55" t="s">
        <v>252</v>
      </c>
      <c r="C210" s="6" t="s">
        <v>33</v>
      </c>
      <c r="D210" s="10">
        <v>1</v>
      </c>
      <c r="E210" s="10">
        <v>1.43</v>
      </c>
      <c r="F210" s="62">
        <v>7</v>
      </c>
      <c r="G210" s="10" t="s">
        <v>26</v>
      </c>
      <c r="H210" s="10">
        <v>1.44</v>
      </c>
      <c r="I210" s="10"/>
      <c r="J210" s="10"/>
      <c r="K210" s="10"/>
      <c r="L210" s="10"/>
      <c r="M210" s="10"/>
      <c r="N210" s="7" t="s">
        <v>28</v>
      </c>
      <c r="O210" s="19">
        <f>((H210-1)*(1-(IF(I210="no",0,'complete results'!$B$3)))+1)</f>
        <v>1.4179999999999999</v>
      </c>
      <c r="P210" s="19">
        <f t="shared" si="9"/>
        <v>1</v>
      </c>
      <c r="Q2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8.5999999999999979</v>
      </c>
      <c r="R210" s="20">
        <f>IF(ISBLANK(N210),,IF(ISBLANK(H210),,(IF(N210="WON-EW",((((O210-1)*K210)*'complete results'!$B$2)+('complete results'!$B$2*(O210-1))),IF(N210="WON",((((O210-1)*K210)*'complete results'!$B$2)+('complete results'!$B$2*(O210-1))),IF(N210="PLACED",((((O210-1)*K210)*'complete results'!$B$2)-'complete results'!$B$2),IF(K210=0,-'complete results'!$B$2,IF(K210=0,-'complete results'!$B$2,-('complete results'!$B$2*2)))))))*D210))</f>
        <v>8.36</v>
      </c>
      <c r="S210" s="2">
        <f>IF(Table13[[#This Row],[VIP Tip?]]="YES",Table13[[#This Row],[Profit @ price taken]],0)</f>
        <v>8.36</v>
      </c>
      <c r="T210" s="2">
        <f>IF(Table13[[#This Row],[VIP Tip?]]="NO",Table13[[#This Row],[Profit @ price taken]],0)</f>
        <v>0</v>
      </c>
      <c r="AP210" t="str">
        <f t="shared" si="10"/>
        <v/>
      </c>
    </row>
    <row r="211" spans="1:42" ht="15" x14ac:dyDescent="0.2">
      <c r="A211" s="9">
        <v>42679</v>
      </c>
      <c r="B211" s="55" t="s">
        <v>253</v>
      </c>
      <c r="C211" s="6" t="s">
        <v>33</v>
      </c>
      <c r="D211" s="10">
        <v>1</v>
      </c>
      <c r="E211" s="12">
        <v>1.55</v>
      </c>
      <c r="F211" s="64">
        <v>7</v>
      </c>
      <c r="G211" s="12" t="s">
        <v>26</v>
      </c>
      <c r="H211" s="12">
        <v>1.6</v>
      </c>
      <c r="I211" s="10"/>
      <c r="J211" s="10"/>
      <c r="K211" s="10"/>
      <c r="L211" s="10"/>
      <c r="M211" s="10"/>
      <c r="N211" s="7" t="s">
        <v>28</v>
      </c>
      <c r="O211" s="19">
        <f>((H211-1)*(1-(IF(I211="no",0,'complete results'!$B$3)))+1)</f>
        <v>1.57</v>
      </c>
      <c r="P211" s="19">
        <f t="shared" si="9"/>
        <v>1</v>
      </c>
      <c r="Q2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</v>
      </c>
      <c r="R211" s="20">
        <f>IF(ISBLANK(N211),,IF(ISBLANK(H211),,(IF(N211="WON-EW",((((O211-1)*K211)*'complete results'!$B$2)+('complete results'!$B$2*(O211-1))),IF(N211="WON",((((O211-1)*K211)*'complete results'!$B$2)+('complete results'!$B$2*(O211-1))),IF(N211="PLACED",((((O211-1)*K211)*'complete results'!$B$2)-'complete results'!$B$2),IF(K211=0,-'complete results'!$B$2,IF(K211=0,-'complete results'!$B$2,-('complete results'!$B$2*2)))))))*D211))</f>
        <v>11.400000000000002</v>
      </c>
      <c r="S211" s="2">
        <f>IF(Table13[[#This Row],[VIP Tip?]]="YES",Table13[[#This Row],[Profit @ price taken]],0)</f>
        <v>11.400000000000002</v>
      </c>
      <c r="T211" s="2">
        <f>IF(Table13[[#This Row],[VIP Tip?]]="NO",Table13[[#This Row],[Profit @ price taken]],0)</f>
        <v>0</v>
      </c>
      <c r="AP211" t="str">
        <f t="shared" si="10"/>
        <v/>
      </c>
    </row>
    <row r="212" spans="1:42" ht="15" x14ac:dyDescent="0.2">
      <c r="B212" s="55"/>
      <c r="C212" s="6"/>
      <c r="D212" s="10"/>
      <c r="E212" s="12"/>
      <c r="F212" s="64"/>
      <c r="G212" s="12"/>
      <c r="H212" s="12"/>
      <c r="I212" s="10"/>
      <c r="J212" s="10"/>
      <c r="K212" s="10"/>
      <c r="L212" s="10"/>
      <c r="M212" s="10"/>
      <c r="N212" s="7"/>
      <c r="O212" s="19">
        <f>((H212-1)*(1-(IF(I212="no",0,'complete results'!$B$3)))+1)</f>
        <v>5.0000000000000044E-2</v>
      </c>
      <c r="P212" s="19">
        <f t="shared" ref="P212:P275" si="11">D212*IF(J212="yes",2,1)</f>
        <v>0</v>
      </c>
      <c r="Q2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2" s="20">
        <f>IF(ISBLANK(N212),,IF(ISBLANK(H212),,(IF(N212="WON-EW",((((O212-1)*K212)*'complete results'!$B$2)+('complete results'!$B$2*(O212-1))),IF(N212="WON",((((O212-1)*K212)*'complete results'!$B$2)+('complete results'!$B$2*(O212-1))),IF(N212="PLACED",((((O212-1)*K212)*'complete results'!$B$2)-'complete results'!$B$2),IF(K212=0,-'complete results'!$B$2,IF(K212=0,-'complete results'!$B$2,-('complete results'!$B$2*2)))))))*D212))</f>
        <v>0</v>
      </c>
    </row>
    <row r="213" spans="1:42" ht="15" x14ac:dyDescent="0.2">
      <c r="B213" s="55"/>
      <c r="C213" s="6"/>
      <c r="D213" s="10"/>
      <c r="E213" s="12"/>
      <c r="F213" s="64"/>
      <c r="G213" s="12"/>
      <c r="H213" s="12"/>
      <c r="I213" s="10"/>
      <c r="J213" s="10"/>
      <c r="K213" s="10"/>
      <c r="L213" s="10"/>
      <c r="M213" s="10"/>
      <c r="N213" s="7"/>
      <c r="O213" s="19">
        <f>((H213-1)*(1-(IF(I213="no",0,'complete results'!$B$3)))+1)</f>
        <v>5.0000000000000044E-2</v>
      </c>
      <c r="P213" s="19">
        <f t="shared" si="11"/>
        <v>0</v>
      </c>
      <c r="Q2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3" s="20">
        <f>IF(ISBLANK(N213),,IF(ISBLANK(H213),,(IF(N213="WON-EW",((((O213-1)*K213)*'complete results'!$B$2)+('complete results'!$B$2*(O213-1))),IF(N213="WON",((((O213-1)*K213)*'complete results'!$B$2)+('complete results'!$B$2*(O213-1))),IF(N213="PLACED",((((O213-1)*K213)*'complete results'!$B$2)-'complete results'!$B$2),IF(K213=0,-'complete results'!$B$2,IF(K213=0,-'complete results'!$B$2,-('complete results'!$B$2*2)))))))*D213))</f>
        <v>0</v>
      </c>
    </row>
    <row r="214" spans="1:42" ht="15" x14ac:dyDescent="0.2">
      <c r="B214" s="55"/>
      <c r="C214" s="6"/>
      <c r="D214" s="10"/>
      <c r="E214" s="12"/>
      <c r="F214" s="64"/>
      <c r="G214" s="12"/>
      <c r="H214" s="12"/>
      <c r="I214" s="10"/>
      <c r="J214" s="10"/>
      <c r="K214" s="10"/>
      <c r="L214" s="10"/>
      <c r="M214" s="10"/>
      <c r="N214" s="7"/>
      <c r="O214" s="19">
        <f>((H214-1)*(1-(IF(I214="no",0,'complete results'!$B$3)))+1)</f>
        <v>5.0000000000000044E-2</v>
      </c>
      <c r="P214" s="19">
        <f t="shared" si="11"/>
        <v>0</v>
      </c>
      <c r="Q2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4" s="20">
        <f>IF(ISBLANK(N214),,IF(ISBLANK(H214),,(IF(N214="WON-EW",((((O214-1)*K214)*'complete results'!$B$2)+('complete results'!$B$2*(O214-1))),IF(N214="WON",((((O214-1)*K214)*'complete results'!$B$2)+('complete results'!$B$2*(O214-1))),IF(N214="PLACED",((((O214-1)*K214)*'complete results'!$B$2)-'complete results'!$B$2),IF(K214=0,-'complete results'!$B$2,IF(K214=0,-'complete results'!$B$2,-('complete results'!$B$2*2)))))))*D214))</f>
        <v>0</v>
      </c>
    </row>
    <row r="215" spans="1:42" ht="15" x14ac:dyDescent="0.2">
      <c r="B215" s="55"/>
      <c r="C215" s="6"/>
      <c r="D215" s="10"/>
      <c r="E215" s="12"/>
      <c r="F215" s="64"/>
      <c r="G215" s="12"/>
      <c r="H215" s="12"/>
      <c r="I215" s="10"/>
      <c r="J215" s="10"/>
      <c r="K215" s="10"/>
      <c r="L215" s="10"/>
      <c r="M215" s="10"/>
      <c r="N215" s="7"/>
      <c r="O215" s="19">
        <f>((H215-1)*(1-(IF(I215="no",0,'complete results'!$B$3)))+1)</f>
        <v>5.0000000000000044E-2</v>
      </c>
      <c r="P215" s="19">
        <f t="shared" si="11"/>
        <v>0</v>
      </c>
      <c r="Q2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5" s="20">
        <f>IF(ISBLANK(N215),,IF(ISBLANK(H215),,(IF(N215="WON-EW",((((O215-1)*K215)*'complete results'!$B$2)+('complete results'!$B$2*(O215-1))),IF(N215="WON",((((O215-1)*K215)*'complete results'!$B$2)+('complete results'!$B$2*(O215-1))),IF(N215="PLACED",((((O215-1)*K215)*'complete results'!$B$2)-'complete results'!$B$2),IF(K215=0,-'complete results'!$B$2,IF(K215=0,-'complete results'!$B$2,-('complete results'!$B$2*2)))))))*D215))</f>
        <v>0</v>
      </c>
    </row>
    <row r="216" spans="1:42" ht="15.75" x14ac:dyDescent="0.25">
      <c r="A216" s="34"/>
      <c r="B216" s="55"/>
      <c r="C216" s="55"/>
      <c r="D216" s="10"/>
      <c r="E216" s="10"/>
      <c r="F216" s="62"/>
      <c r="G216" s="10"/>
      <c r="H216" s="10"/>
      <c r="I216" s="10"/>
      <c r="J216" s="10"/>
      <c r="K216" s="10"/>
      <c r="L216" s="10"/>
      <c r="M216" s="10"/>
      <c r="N216" s="7"/>
      <c r="O216" s="19">
        <f>((H216-1)*(1-(IF(I216="no",0,'complete results'!$B$3)))+1)</f>
        <v>5.0000000000000044E-2</v>
      </c>
      <c r="P216" s="19">
        <f t="shared" si="11"/>
        <v>0</v>
      </c>
      <c r="Q2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6" s="20">
        <f>IF(ISBLANK(N216),,IF(ISBLANK(H216),,(IF(N216="WON-EW",((((O216-1)*K216)*'complete results'!$B$2)+('complete results'!$B$2*(O216-1))),IF(N216="WON",((((O216-1)*K216)*'complete results'!$B$2)+('complete results'!$B$2*(O216-1))),IF(N216="PLACED",((((O216-1)*K216)*'complete results'!$B$2)-'complete results'!$B$2),IF(K216=0,-'complete results'!$B$2,IF(K216=0,-'complete results'!$B$2,-('complete results'!$B$2*2)))))))*D216))</f>
        <v>0</v>
      </c>
    </row>
    <row r="217" spans="1:42" ht="15" x14ac:dyDescent="0.2">
      <c r="A217" s="9"/>
      <c r="B217" s="55"/>
      <c r="C217" s="55"/>
      <c r="D217" s="10"/>
      <c r="E217" s="10"/>
      <c r="F217" s="62"/>
      <c r="G217" s="10"/>
      <c r="H217" s="10"/>
      <c r="I217" s="10"/>
      <c r="J217" s="10"/>
      <c r="K217" s="10"/>
      <c r="L217" s="10"/>
      <c r="M217" s="10"/>
      <c r="N217" s="7"/>
      <c r="O217" s="19">
        <f>((H217-1)*(1-(IF(I217="no",0,'complete results'!$B$3)))+1)</f>
        <v>5.0000000000000044E-2</v>
      </c>
      <c r="P217" s="19">
        <f t="shared" si="11"/>
        <v>0</v>
      </c>
      <c r="Q2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7" s="20">
        <f>IF(ISBLANK(N217),,IF(ISBLANK(H217),,(IF(N217="WON-EW",((((O217-1)*K217)*'complete results'!$B$2)+('complete results'!$B$2*(O217-1))),IF(N217="WON",((((O217-1)*K217)*'complete results'!$B$2)+('complete results'!$B$2*(O217-1))),IF(N217="PLACED",((((O217-1)*K217)*'complete results'!$B$2)-'complete results'!$B$2),IF(K217=0,-'complete results'!$B$2,IF(K217=0,-'complete results'!$B$2,-('complete results'!$B$2*2)))))))*D217))</f>
        <v>0</v>
      </c>
    </row>
    <row r="218" spans="1:42" ht="15" x14ac:dyDescent="0.2">
      <c r="A218" s="9"/>
      <c r="B218" s="55"/>
      <c r="C218" s="55"/>
      <c r="D218" s="10"/>
      <c r="E218" s="10"/>
      <c r="F218" s="62"/>
      <c r="G218" s="10"/>
      <c r="H218" s="10"/>
      <c r="I218" s="10"/>
      <c r="J218" s="10"/>
      <c r="K218" s="10"/>
      <c r="L218" s="10"/>
      <c r="M218" s="10"/>
      <c r="N218" s="7"/>
      <c r="O218" s="19">
        <f>((H218-1)*(1-(IF(I218="no",0,'complete results'!$B$3)))+1)</f>
        <v>5.0000000000000044E-2</v>
      </c>
      <c r="P218" s="19">
        <f t="shared" si="11"/>
        <v>0</v>
      </c>
      <c r="Q2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8" s="20">
        <f>IF(ISBLANK(N218),,IF(ISBLANK(H218),,(IF(N218="WON-EW",((((O218-1)*K218)*'complete results'!$B$2)+('complete results'!$B$2*(O218-1))),IF(N218="WON",((((O218-1)*K218)*'complete results'!$B$2)+('complete results'!$B$2*(O218-1))),IF(N218="PLACED",((((O218-1)*K218)*'complete results'!$B$2)-'complete results'!$B$2),IF(K218=0,-'complete results'!$B$2,IF(K218=0,-'complete results'!$B$2,-('complete results'!$B$2*2)))))))*D218))</f>
        <v>0</v>
      </c>
    </row>
    <row r="219" spans="1:42" s="2" customFormat="1" ht="15" x14ac:dyDescent="0.2">
      <c r="A219" s="9"/>
      <c r="B219" s="6"/>
      <c r="C219" s="6"/>
      <c r="D219" s="10"/>
      <c r="E219" s="10"/>
      <c r="F219" s="62"/>
      <c r="G219" s="10"/>
      <c r="H219" s="10"/>
      <c r="I219" s="10"/>
      <c r="J219" s="10"/>
      <c r="K219" s="10"/>
      <c r="L219" s="10"/>
      <c r="M219" s="10"/>
      <c r="N219" s="7"/>
      <c r="O219" s="19">
        <f>((H219-1)*(1-(IF(I219="no",0,'complete results'!$B$3)))+1)</f>
        <v>5.0000000000000044E-2</v>
      </c>
      <c r="P219" s="19">
        <f t="shared" si="11"/>
        <v>0</v>
      </c>
      <c r="Q2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9" s="20">
        <f>IF(ISBLANK(N219),,IF(ISBLANK(H219),,(IF(N219="WON-EW",((((O219-1)*K219)*'complete results'!$B$2)+('complete results'!$B$2*(O219-1))),IF(N219="WON",((((O219-1)*K219)*'complete results'!$B$2)+('complete results'!$B$2*(O219-1))),IF(N219="PLACED",((((O219-1)*K219)*'complete results'!$B$2)-'complete results'!$B$2),IF(K219=0,-'complete results'!$B$2,IF(K219=0,-'complete results'!$B$2,-('complete results'!$B$2*2)))))))*D219))</f>
        <v>0</v>
      </c>
      <c r="S219"/>
      <c r="T219"/>
    </row>
    <row r="220" spans="1:42" s="2" customFormat="1" ht="15" x14ac:dyDescent="0.2">
      <c r="A220" s="9"/>
      <c r="B220" s="6"/>
      <c r="C220" s="6"/>
      <c r="D220" s="10"/>
      <c r="E220" s="10"/>
      <c r="F220" s="62"/>
      <c r="G220" s="10"/>
      <c r="H220" s="10"/>
      <c r="I220" s="10"/>
      <c r="J220" s="10"/>
      <c r="K220" s="10"/>
      <c r="L220" s="10"/>
      <c r="M220" s="10"/>
      <c r="N220" s="7"/>
      <c r="O220" s="19">
        <f>((H220-1)*(1-(IF(I220="no",0,'complete results'!$B$3)))+1)</f>
        <v>5.0000000000000044E-2</v>
      </c>
      <c r="P220" s="19">
        <f t="shared" si="11"/>
        <v>0</v>
      </c>
      <c r="Q2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0" s="20">
        <f>IF(ISBLANK(N220),,IF(ISBLANK(H220),,(IF(N220="WON-EW",((((O220-1)*K220)*'complete results'!$B$2)+('complete results'!$B$2*(O220-1))),IF(N220="WON",((((O220-1)*K220)*'complete results'!$B$2)+('complete results'!$B$2*(O220-1))),IF(N220="PLACED",((((O220-1)*K220)*'complete results'!$B$2)-'complete results'!$B$2),IF(K220=0,-'complete results'!$B$2,IF(K220=0,-'complete results'!$B$2,-('complete results'!$B$2*2)))))))*D220))</f>
        <v>0</v>
      </c>
      <c r="S220"/>
      <c r="T220"/>
    </row>
    <row r="221" spans="1:42" s="1" customFormat="1" ht="15" x14ac:dyDescent="0.2">
      <c r="A221" s="9"/>
      <c r="B221" s="6"/>
      <c r="C221" s="6"/>
      <c r="D221" s="10"/>
      <c r="E221" s="10"/>
      <c r="F221" s="62"/>
      <c r="G221" s="10"/>
      <c r="H221" s="10"/>
      <c r="I221" s="10"/>
      <c r="J221" s="10"/>
      <c r="K221" s="10"/>
      <c r="L221" s="10"/>
      <c r="M221" s="10"/>
      <c r="N221" s="7"/>
      <c r="O221" s="19">
        <f>((H221-1)*(1-(IF(I221="no",0,'complete results'!$B$3)))+1)</f>
        <v>5.0000000000000044E-2</v>
      </c>
      <c r="P221" s="19">
        <f t="shared" si="11"/>
        <v>0</v>
      </c>
      <c r="Q2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1" s="20">
        <f>IF(ISBLANK(N221),,IF(ISBLANK(H221),,(IF(N221="WON-EW",((((O221-1)*K221)*'complete results'!$B$2)+('complete results'!$B$2*(O221-1))),IF(N221="WON",((((O221-1)*K221)*'complete results'!$B$2)+('complete results'!$B$2*(O221-1))),IF(N221="PLACED",((((O221-1)*K221)*'complete results'!$B$2)-'complete results'!$B$2),IF(K221=0,-'complete results'!$B$2,IF(K221=0,-'complete results'!$B$2,-('complete results'!$B$2*2)))))))*D221))</f>
        <v>0</v>
      </c>
      <c r="S221"/>
      <c r="T221"/>
    </row>
    <row r="222" spans="1:42" ht="15.75" x14ac:dyDescent="0.25">
      <c r="A222" s="9"/>
      <c r="B222" s="6"/>
      <c r="C222" s="6"/>
      <c r="D222" s="10"/>
      <c r="E222" s="13"/>
      <c r="F222" s="65"/>
      <c r="G222" s="13"/>
      <c r="H222" s="33"/>
      <c r="I222" s="10"/>
      <c r="J222" s="10"/>
      <c r="K222" s="10"/>
      <c r="L222" s="10"/>
      <c r="M222" s="10"/>
      <c r="N222" s="7"/>
      <c r="O222" s="19">
        <f>((H222-1)*(1-(IF(I222="no",0,'complete results'!$B$3)))+1)</f>
        <v>5.0000000000000044E-2</v>
      </c>
      <c r="P222" s="19">
        <f t="shared" si="11"/>
        <v>0</v>
      </c>
      <c r="Q2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2" s="20">
        <f>IF(ISBLANK(N222),,IF(ISBLANK(H222),,(IF(N222="WON-EW",((((O222-1)*K222)*'complete results'!$B$2)+('complete results'!$B$2*(O222-1))),IF(N222="WON",((((O222-1)*K222)*'complete results'!$B$2)+('complete results'!$B$2*(O222-1))),IF(N222="PLACED",((((O222-1)*K222)*'complete results'!$B$2)-'complete results'!$B$2),IF(K222=0,-'complete results'!$B$2,IF(K222=0,-'complete results'!$B$2,-('complete results'!$B$2*2)))))))*D222))</f>
        <v>0</v>
      </c>
    </row>
    <row r="223" spans="1:42" ht="15.75" x14ac:dyDescent="0.25">
      <c r="A223" s="14"/>
      <c r="C223" s="6"/>
      <c r="D223" s="31"/>
      <c r="E223" s="13"/>
      <c r="F223" s="65"/>
      <c r="G223" s="13"/>
      <c r="H223" s="33"/>
      <c r="I223" s="10"/>
      <c r="J223" s="10"/>
      <c r="K223" s="10"/>
      <c r="L223" s="7"/>
      <c r="M223" s="7"/>
      <c r="N223" s="7"/>
      <c r="O223" s="19">
        <f>((H223-1)*(1-(IF(I223="no",0,'complete results'!$B$3)))+1)</f>
        <v>5.0000000000000044E-2</v>
      </c>
      <c r="P223" s="19">
        <f t="shared" si="11"/>
        <v>0</v>
      </c>
      <c r="Q2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3" s="20">
        <f>IF(ISBLANK(N223),,IF(ISBLANK(H223),,(IF(N223="WON-EW",((((O223-1)*K223)*'complete results'!$B$2)+('complete results'!$B$2*(O223-1))),IF(N223="WON",((((O223-1)*K223)*'complete results'!$B$2)+('complete results'!$B$2*(O223-1))),IF(N223="PLACED",((((O223-1)*K223)*'complete results'!$B$2)-'complete results'!$B$2),IF(K223=0,-'complete results'!$B$2,IF(K223=0,-'complete results'!$B$2,-('complete results'!$B$2*2)))))))*D223))</f>
        <v>0</v>
      </c>
    </row>
    <row r="224" spans="1:42" ht="15.75" x14ac:dyDescent="0.25">
      <c r="A224" s="14"/>
      <c r="C224" s="6"/>
      <c r="D224" s="31"/>
      <c r="E224" s="13"/>
      <c r="F224" s="65"/>
      <c r="G224" s="13"/>
      <c r="H224" s="33"/>
      <c r="I224" s="10"/>
      <c r="J224" s="10"/>
      <c r="K224" s="10"/>
      <c r="L224" s="7"/>
      <c r="M224" s="7"/>
      <c r="N224" s="7"/>
      <c r="O224" s="19">
        <f>((H224-1)*(1-(IF(I224="no",0,'complete results'!$B$3)))+1)</f>
        <v>5.0000000000000044E-2</v>
      </c>
      <c r="P224" s="19">
        <f t="shared" si="11"/>
        <v>0</v>
      </c>
      <c r="Q2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4" s="20">
        <f>IF(ISBLANK(N224),,IF(ISBLANK(H224),,(IF(N224="WON-EW",((((O224-1)*K224)*'complete results'!$B$2)+('complete results'!$B$2*(O224-1))),IF(N224="WON",((((O224-1)*K224)*'complete results'!$B$2)+('complete results'!$B$2*(O224-1))),IF(N224="PLACED",((((O224-1)*K224)*'complete results'!$B$2)-'complete results'!$B$2),IF(K224=0,-'complete results'!$B$2,IF(K224=0,-'complete results'!$B$2,-('complete results'!$B$2*2)))))))*D224))</f>
        <v>0</v>
      </c>
    </row>
    <row r="225" spans="1:18" ht="15" x14ac:dyDescent="0.2">
      <c r="A225" s="14"/>
      <c r="B225" s="6"/>
      <c r="C225" s="6"/>
      <c r="D225" s="10"/>
      <c r="E225" s="7"/>
      <c r="F225" s="62"/>
      <c r="G225" s="7"/>
      <c r="H225" s="7"/>
      <c r="I225" s="10"/>
      <c r="J225" s="10"/>
      <c r="K225" s="10"/>
      <c r="L225" s="7"/>
      <c r="M225" s="7"/>
      <c r="N225" s="7"/>
      <c r="O225" s="19">
        <f>((H225-1)*(1-(IF(I225="no",0,'complete results'!$B$3)))+1)</f>
        <v>5.0000000000000044E-2</v>
      </c>
      <c r="P225" s="19">
        <f t="shared" si="11"/>
        <v>0</v>
      </c>
      <c r="Q2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5" s="20">
        <f>IF(ISBLANK(N225),,IF(ISBLANK(H225),,(IF(N225="WON-EW",((((O225-1)*K225)*'complete results'!$B$2)+('complete results'!$B$2*(O225-1))),IF(N225="WON",((((O225-1)*K225)*'complete results'!$B$2)+('complete results'!$B$2*(O225-1))),IF(N225="PLACED",((((O225-1)*K225)*'complete results'!$B$2)-'complete results'!$B$2),IF(K225=0,-'complete results'!$B$2,IF(K225=0,-'complete results'!$B$2,-('complete results'!$B$2*2)))))))*D225))</f>
        <v>0</v>
      </c>
    </row>
    <row r="226" spans="1:18" ht="15" x14ac:dyDescent="0.2">
      <c r="A226" s="14"/>
      <c r="B226" s="6"/>
      <c r="C226" s="6"/>
      <c r="D226" s="31"/>
      <c r="E226" s="15"/>
      <c r="F226" s="66"/>
      <c r="G226" s="15"/>
      <c r="H226" s="7"/>
      <c r="I226" s="10"/>
      <c r="J226" s="10"/>
      <c r="K226" s="10"/>
      <c r="L226" s="7"/>
      <c r="M226" s="7"/>
      <c r="N226" s="7"/>
      <c r="O226" s="19">
        <f>((H226-1)*(1-(IF(I226="no",0,'complete results'!$B$3)))+1)</f>
        <v>5.0000000000000044E-2</v>
      </c>
      <c r="P226" s="19">
        <f t="shared" si="11"/>
        <v>0</v>
      </c>
      <c r="Q2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6" s="20">
        <f>IF(ISBLANK(N226),,IF(ISBLANK(H226),,(IF(N226="WON-EW",((((O226-1)*K226)*'complete results'!$B$2)+('complete results'!$B$2*(O226-1))),IF(N226="WON",((((O226-1)*K226)*'complete results'!$B$2)+('complete results'!$B$2*(O226-1))),IF(N226="PLACED",((((O226-1)*K226)*'complete results'!$B$2)-'complete results'!$B$2),IF(K226=0,-'complete results'!$B$2,IF(K226=0,-'complete results'!$B$2,-('complete results'!$B$2*2)))))))*D226))</f>
        <v>0</v>
      </c>
    </row>
    <row r="227" spans="1:18" ht="15" x14ac:dyDescent="0.2">
      <c r="A227" s="14"/>
      <c r="B227" s="6"/>
      <c r="C227" s="6"/>
      <c r="D227" s="31"/>
      <c r="E227" s="15"/>
      <c r="F227" s="66"/>
      <c r="G227" s="15"/>
      <c r="H227" s="7"/>
      <c r="I227" s="10"/>
      <c r="J227" s="10"/>
      <c r="K227" s="10"/>
      <c r="L227" s="7"/>
      <c r="M227" s="7"/>
      <c r="N227" s="7"/>
      <c r="O227" s="19">
        <f>((H227-1)*(1-(IF(I227="no",0,'complete results'!$B$3)))+1)</f>
        <v>5.0000000000000044E-2</v>
      </c>
      <c r="P227" s="19">
        <f t="shared" si="11"/>
        <v>0</v>
      </c>
      <c r="Q2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7" s="20">
        <f>IF(ISBLANK(N227),,IF(ISBLANK(H227),,(IF(N227="WON-EW",((((O227-1)*K227)*'complete results'!$B$2)+('complete results'!$B$2*(O227-1))),IF(N227="WON",((((O227-1)*K227)*'complete results'!$B$2)+('complete results'!$B$2*(O227-1))),IF(N227="PLACED",((((O227-1)*K227)*'complete results'!$B$2)-'complete results'!$B$2),IF(K227=0,-'complete results'!$B$2,IF(K227=0,-'complete results'!$B$2,-('complete results'!$B$2*2)))))))*D227))</f>
        <v>0</v>
      </c>
    </row>
    <row r="228" spans="1:18" ht="15" x14ac:dyDescent="0.2">
      <c r="C228" s="6"/>
      <c r="D228" s="31"/>
      <c r="E228" s="6"/>
      <c r="F228" s="67"/>
      <c r="G228" s="6"/>
      <c r="H228" s="7"/>
      <c r="I228" s="10"/>
      <c r="J228" s="10"/>
      <c r="K228" s="10"/>
      <c r="L228" s="6"/>
      <c r="M228" s="6"/>
      <c r="N228" s="7"/>
      <c r="O228" s="19">
        <f>((H228-1)*(1-(IF(I228="no",0,'complete results'!$B$3)))+1)</f>
        <v>5.0000000000000044E-2</v>
      </c>
      <c r="P228" s="19">
        <f t="shared" si="11"/>
        <v>0</v>
      </c>
      <c r="Q2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8" s="20">
        <f>IF(ISBLANK(N228),,IF(ISBLANK(H228),,(IF(N228="WON-EW",((((O228-1)*K228)*'complete results'!$B$2)+('complete results'!$B$2*(O228-1))),IF(N228="WON",((((O228-1)*K228)*'complete results'!$B$2)+('complete results'!$B$2*(O228-1))),IF(N228="PLACED",((((O228-1)*K228)*'complete results'!$B$2)-'complete results'!$B$2),IF(K228=0,-'complete results'!$B$2,IF(K228=0,-'complete results'!$B$2,-('complete results'!$B$2*2)))))))*D228))</f>
        <v>0</v>
      </c>
    </row>
    <row r="229" spans="1:18" ht="15" x14ac:dyDescent="0.2">
      <c r="C229" s="6"/>
      <c r="D229" s="31"/>
      <c r="E229" s="15"/>
      <c r="F229" s="66"/>
      <c r="G229" s="15"/>
      <c r="H229" s="7"/>
      <c r="I229" s="10"/>
      <c r="J229" s="10"/>
      <c r="K229" s="10"/>
      <c r="L229" s="6"/>
      <c r="M229" s="6"/>
      <c r="N229" s="7"/>
      <c r="O229" s="19">
        <f>((H229-1)*(1-(IF(I229="no",0,'complete results'!$B$3)))+1)</f>
        <v>5.0000000000000044E-2</v>
      </c>
      <c r="P229" s="19">
        <f t="shared" si="11"/>
        <v>0</v>
      </c>
      <c r="Q2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9" s="20">
        <f>IF(ISBLANK(N229),,IF(ISBLANK(H229),,(IF(N229="WON-EW",((((O229-1)*K229)*'complete results'!$B$2)+('complete results'!$B$2*(O229-1))),IF(N229="WON",((((O229-1)*K229)*'complete results'!$B$2)+('complete results'!$B$2*(O229-1))),IF(N229="PLACED",((((O229-1)*K229)*'complete results'!$B$2)-'complete results'!$B$2),IF(K229=0,-'complete results'!$B$2,IF(K229=0,-'complete results'!$B$2,-('complete results'!$B$2*2)))))))*D229))</f>
        <v>0</v>
      </c>
    </row>
    <row r="230" spans="1:18" ht="15" x14ac:dyDescent="0.2">
      <c r="D230" s="31"/>
      <c r="E230" s="15"/>
      <c r="F230" s="66"/>
      <c r="G230" s="15"/>
      <c r="H230" s="7"/>
      <c r="I230" s="10"/>
      <c r="J230" s="10"/>
      <c r="K230" s="10"/>
      <c r="L230" s="6"/>
      <c r="M230" s="6"/>
      <c r="N230" s="7"/>
      <c r="O230" s="19">
        <f>((H230-1)*(1-(IF(I230="no",0,'complete results'!$B$3)))+1)</f>
        <v>5.0000000000000044E-2</v>
      </c>
      <c r="P230" s="19">
        <f t="shared" si="11"/>
        <v>0</v>
      </c>
      <c r="Q2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0" s="20">
        <f>IF(ISBLANK(N230),,IF(ISBLANK(H230),,(IF(N230="WON-EW",((((O230-1)*K230)*'complete results'!$B$2)+('complete results'!$B$2*(O230-1))),IF(N230="WON",((((O230-1)*K230)*'complete results'!$B$2)+('complete results'!$B$2*(O230-1))),IF(N230="PLACED",((((O230-1)*K230)*'complete results'!$B$2)-'complete results'!$B$2),IF(K230=0,-'complete results'!$B$2,IF(K230=0,-'complete results'!$B$2,-('complete results'!$B$2*2)))))))*D230))</f>
        <v>0</v>
      </c>
    </row>
    <row r="231" spans="1:18" ht="15.75" x14ac:dyDescent="0.25">
      <c r="A231" s="34"/>
      <c r="H231" s="32"/>
      <c r="I231" s="10"/>
      <c r="J231" s="10"/>
      <c r="K231" s="10"/>
      <c r="L231" s="6"/>
      <c r="M231" s="6"/>
      <c r="N231" s="7"/>
      <c r="O231" s="19">
        <f>((H231-1)*(1-(IF(I231="no",0,'complete results'!$B$3)))+1)</f>
        <v>5.0000000000000044E-2</v>
      </c>
      <c r="P231" s="19">
        <f t="shared" si="11"/>
        <v>0</v>
      </c>
      <c r="Q2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1" s="20">
        <f>IF(ISBLANK(N231),,IF(ISBLANK(H231),,(IF(N231="WON-EW",((((O231-1)*K231)*'complete results'!$B$2)+('complete results'!$B$2*(O231-1))),IF(N231="WON",((((O231-1)*K231)*'complete results'!$B$2)+('complete results'!$B$2*(O231-1))),IF(N231="PLACED",((((O231-1)*K231)*'complete results'!$B$2)-'complete results'!$B$2),IF(K231=0,-'complete results'!$B$2,IF(K231=0,-'complete results'!$B$2,-('complete results'!$B$2*2)))))))*D231))</f>
        <v>0</v>
      </c>
    </row>
    <row r="232" spans="1:18" ht="15" x14ac:dyDescent="0.2">
      <c r="H232" s="32"/>
      <c r="I232" s="10"/>
      <c r="J232" s="10"/>
      <c r="K232" s="10"/>
      <c r="L232" s="6"/>
      <c r="M232" s="6"/>
      <c r="N232" s="7"/>
      <c r="O232" s="19">
        <f>((H232-1)*(1-(IF(I232="no",0,'complete results'!$B$3)))+1)</f>
        <v>5.0000000000000044E-2</v>
      </c>
      <c r="P232" s="19">
        <f t="shared" si="11"/>
        <v>0</v>
      </c>
      <c r="Q2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2" s="20">
        <f>IF(ISBLANK(N232),,IF(ISBLANK(H232),,(IF(N232="WON-EW",((((O232-1)*K232)*'complete results'!$B$2)+('complete results'!$B$2*(O232-1))),IF(N232="WON",((((O232-1)*K232)*'complete results'!$B$2)+('complete results'!$B$2*(O232-1))),IF(N232="PLACED",((((O232-1)*K232)*'complete results'!$B$2)-'complete results'!$B$2),IF(K232=0,-'complete results'!$B$2,IF(K232=0,-'complete results'!$B$2,-('complete results'!$B$2*2)))))))*D232))</f>
        <v>0</v>
      </c>
    </row>
    <row r="233" spans="1:18" ht="15" x14ac:dyDescent="0.2">
      <c r="H233" s="32"/>
      <c r="I233" s="10"/>
      <c r="J233" s="10"/>
      <c r="K233" s="10"/>
      <c r="L233" s="6"/>
      <c r="M233" s="6"/>
      <c r="N233" s="7"/>
      <c r="O233" s="19">
        <f>((H233-1)*(1-(IF(I233="no",0,'complete results'!$B$3)))+1)</f>
        <v>5.0000000000000044E-2</v>
      </c>
      <c r="P233" s="19">
        <f t="shared" si="11"/>
        <v>0</v>
      </c>
      <c r="Q2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3" s="20">
        <f>IF(ISBLANK(N233),,IF(ISBLANK(H233),,(IF(N233="WON-EW",((((O233-1)*K233)*'complete results'!$B$2)+('complete results'!$B$2*(O233-1))),IF(N233="WON",((((O233-1)*K233)*'complete results'!$B$2)+('complete results'!$B$2*(O233-1))),IF(N233="PLACED",((((O233-1)*K233)*'complete results'!$B$2)-'complete results'!$B$2),IF(K233=0,-'complete results'!$B$2,IF(K233=0,-'complete results'!$B$2,-('complete results'!$B$2*2)))))))*D233))</f>
        <v>0</v>
      </c>
    </row>
    <row r="234" spans="1:18" ht="15" x14ac:dyDescent="0.2">
      <c r="H234" s="32"/>
      <c r="I234" s="10"/>
      <c r="J234" s="10"/>
      <c r="K234" s="10"/>
      <c r="L234" s="6"/>
      <c r="M234" s="6"/>
      <c r="N234" s="7"/>
      <c r="O234" s="19">
        <f>((H234-1)*(1-(IF(I234="no",0,'complete results'!$B$3)))+1)</f>
        <v>5.0000000000000044E-2</v>
      </c>
      <c r="P234" s="19">
        <f t="shared" si="11"/>
        <v>0</v>
      </c>
      <c r="Q2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4" s="20">
        <f>IF(ISBLANK(N234),,IF(ISBLANK(H234),,(IF(N234="WON-EW",((((O234-1)*K234)*'complete results'!$B$2)+('complete results'!$B$2*(O234-1))),IF(N234="WON",((((O234-1)*K234)*'complete results'!$B$2)+('complete results'!$B$2*(O234-1))),IF(N234="PLACED",((((O234-1)*K234)*'complete results'!$B$2)-'complete results'!$B$2),IF(K234=0,-'complete results'!$B$2,IF(K234=0,-'complete results'!$B$2,-('complete results'!$B$2*2)))))))*D234))</f>
        <v>0</v>
      </c>
    </row>
    <row r="235" spans="1:18" ht="15" x14ac:dyDescent="0.2">
      <c r="A235" s="16"/>
      <c r="C235" s="11"/>
      <c r="H235" s="32"/>
      <c r="I235" s="10"/>
      <c r="J235" s="10"/>
      <c r="K235" s="10"/>
      <c r="L235" s="6"/>
      <c r="M235" s="6"/>
      <c r="N235" s="7"/>
      <c r="O235" s="19">
        <f>((H235-1)*(1-(IF(I235="no",0,'complete results'!$B$3)))+1)</f>
        <v>5.0000000000000044E-2</v>
      </c>
      <c r="P235" s="19">
        <f t="shared" si="11"/>
        <v>0</v>
      </c>
      <c r="Q2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5" s="20">
        <f>IF(ISBLANK(N235),,IF(ISBLANK(H235),,(IF(N235="WON-EW",((((O235-1)*K235)*'complete results'!$B$2)+('complete results'!$B$2*(O235-1))),IF(N235="WON",((((O235-1)*K235)*'complete results'!$B$2)+('complete results'!$B$2*(O235-1))),IF(N235="PLACED",((((O235-1)*K235)*'complete results'!$B$2)-'complete results'!$B$2),IF(K235=0,-'complete results'!$B$2,IF(K235=0,-'complete results'!$B$2,-('complete results'!$B$2*2)))))))*D235))</f>
        <v>0</v>
      </c>
    </row>
    <row r="236" spans="1:18" ht="15" x14ac:dyDescent="0.2">
      <c r="C236" s="11"/>
      <c r="H236" s="32"/>
      <c r="I236" s="10"/>
      <c r="J236" s="10"/>
      <c r="K236" s="10"/>
      <c r="L236" s="6"/>
      <c r="M236" s="6"/>
      <c r="N236" s="7"/>
      <c r="O236" s="19">
        <f>((H236-1)*(1-(IF(I236="no",0,'complete results'!$B$3)))+1)</f>
        <v>5.0000000000000044E-2</v>
      </c>
      <c r="P236" s="19">
        <f t="shared" si="11"/>
        <v>0</v>
      </c>
      <c r="Q2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6" s="20">
        <f>IF(ISBLANK(N236),,IF(ISBLANK(H236),,(IF(N236="WON-EW",((((O236-1)*K236)*'complete results'!$B$2)+('complete results'!$B$2*(O236-1))),IF(N236="WON",((((O236-1)*K236)*'complete results'!$B$2)+('complete results'!$B$2*(O236-1))),IF(N236="PLACED",((((O236-1)*K236)*'complete results'!$B$2)-'complete results'!$B$2),IF(K236=0,-'complete results'!$B$2,IF(K236=0,-'complete results'!$B$2,-('complete results'!$B$2*2)))))))*D236))</f>
        <v>0</v>
      </c>
    </row>
    <row r="237" spans="1:18" ht="15" x14ac:dyDescent="0.2">
      <c r="C237" s="11"/>
      <c r="H237" s="32"/>
      <c r="I237" s="10"/>
      <c r="J237" s="10"/>
      <c r="K237" s="10"/>
      <c r="L237" s="6"/>
      <c r="M237" s="6"/>
      <c r="N237" s="7"/>
      <c r="O237" s="19">
        <f>((H237-1)*(1-(IF(I237="no",0,'complete results'!$B$3)))+1)</f>
        <v>5.0000000000000044E-2</v>
      </c>
      <c r="P237" s="19">
        <f t="shared" si="11"/>
        <v>0</v>
      </c>
      <c r="Q2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7" s="20">
        <f>IF(ISBLANK(N237),,IF(ISBLANK(H237),,(IF(N237="WON-EW",((((O237-1)*K237)*'complete results'!$B$2)+('complete results'!$B$2*(O237-1))),IF(N237="WON",((((O237-1)*K237)*'complete results'!$B$2)+('complete results'!$B$2*(O237-1))),IF(N237="PLACED",((((O237-1)*K237)*'complete results'!$B$2)-'complete results'!$B$2),IF(K237=0,-'complete results'!$B$2,IF(K237=0,-'complete results'!$B$2,-('complete results'!$B$2*2)))))))*D237))</f>
        <v>0</v>
      </c>
    </row>
    <row r="238" spans="1:18" ht="15" x14ac:dyDescent="0.2">
      <c r="H238" s="32"/>
      <c r="I238" s="10"/>
      <c r="J238" s="10"/>
      <c r="K238" s="10"/>
      <c r="L238" s="6"/>
      <c r="M238" s="6"/>
      <c r="N238" s="7"/>
      <c r="O238" s="19">
        <f>((H238-1)*(1-(IF(I238="no",0,'complete results'!$B$3)))+1)</f>
        <v>5.0000000000000044E-2</v>
      </c>
      <c r="P238" s="19">
        <f t="shared" si="11"/>
        <v>0</v>
      </c>
      <c r="Q2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8" s="20">
        <f>IF(ISBLANK(N238),,IF(ISBLANK(H238),,(IF(N238="WON-EW",((((O238-1)*K238)*'complete results'!$B$2)+('complete results'!$B$2*(O238-1))),IF(N238="WON",((((O238-1)*K238)*'complete results'!$B$2)+('complete results'!$B$2*(O238-1))),IF(N238="PLACED",((((O238-1)*K238)*'complete results'!$B$2)-'complete results'!$B$2),IF(K238=0,-'complete results'!$B$2,IF(K238=0,-'complete results'!$B$2,-('complete results'!$B$2*2)))))))*D238))</f>
        <v>0</v>
      </c>
    </row>
    <row r="239" spans="1:18" ht="15" x14ac:dyDescent="0.2">
      <c r="C239" s="11"/>
      <c r="H239" s="32"/>
      <c r="I239" s="10"/>
      <c r="J239" s="10"/>
      <c r="K239" s="10"/>
      <c r="L239" s="6"/>
      <c r="M239" s="6"/>
      <c r="N239" s="7"/>
      <c r="O239" s="19">
        <f>((H239-1)*(1-(IF(I239="no",0,'complete results'!$B$3)))+1)</f>
        <v>5.0000000000000044E-2</v>
      </c>
      <c r="P239" s="19">
        <f t="shared" si="11"/>
        <v>0</v>
      </c>
      <c r="Q2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9" s="20">
        <f>IF(ISBLANK(N239),,IF(ISBLANK(H239),,(IF(N239="WON-EW",((((O239-1)*K239)*'complete results'!$B$2)+('complete results'!$B$2*(O239-1))),IF(N239="WON",((((O239-1)*K239)*'complete results'!$B$2)+('complete results'!$B$2*(O239-1))),IF(N239="PLACED",((((O239-1)*K239)*'complete results'!$B$2)-'complete results'!$B$2),IF(K239=0,-'complete results'!$B$2,IF(K239=0,-'complete results'!$B$2,-('complete results'!$B$2*2)))))))*D239))</f>
        <v>0</v>
      </c>
    </row>
    <row r="240" spans="1:18" ht="15" x14ac:dyDescent="0.2">
      <c r="C240" s="11"/>
      <c r="H240" s="32"/>
      <c r="I240" s="10"/>
      <c r="J240" s="10"/>
      <c r="K240" s="10"/>
      <c r="L240" s="6"/>
      <c r="M240" s="6"/>
      <c r="N240" s="7"/>
      <c r="O240" s="19">
        <f>((H240-1)*(1-(IF(I240="no",0,'complete results'!$B$3)))+1)</f>
        <v>5.0000000000000044E-2</v>
      </c>
      <c r="P240" s="19">
        <f t="shared" si="11"/>
        <v>0</v>
      </c>
      <c r="Q2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0" s="20">
        <f>IF(ISBLANK(N240),,IF(ISBLANK(H240),,(IF(N240="WON-EW",((((O240-1)*K240)*'complete results'!$B$2)+('complete results'!$B$2*(O240-1))),IF(N240="WON",((((O240-1)*K240)*'complete results'!$B$2)+('complete results'!$B$2*(O240-1))),IF(N240="PLACED",((((O240-1)*K240)*'complete results'!$B$2)-'complete results'!$B$2),IF(K240=0,-'complete results'!$B$2,IF(K240=0,-'complete results'!$B$2,-('complete results'!$B$2*2)))))))*D240))</f>
        <v>0</v>
      </c>
    </row>
    <row r="241" spans="3:18" ht="15" x14ac:dyDescent="0.2">
      <c r="C241" s="11"/>
      <c r="H241" s="32"/>
      <c r="I241" s="10"/>
      <c r="J241" s="10"/>
      <c r="K241" s="10"/>
      <c r="L241" s="6"/>
      <c r="M241" s="6"/>
      <c r="N241" s="7"/>
      <c r="O241" s="19">
        <f>((H241-1)*(1-(IF(I241="no",0,'complete results'!$B$3)))+1)</f>
        <v>5.0000000000000044E-2</v>
      </c>
      <c r="P241" s="19">
        <f t="shared" si="11"/>
        <v>0</v>
      </c>
      <c r="Q2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1" s="20">
        <f>IF(ISBLANK(N241),,IF(ISBLANK(H241),,(IF(N241="WON-EW",((((O241-1)*K241)*'complete results'!$B$2)+('complete results'!$B$2*(O241-1))),IF(N241="WON",((((O241-1)*K241)*'complete results'!$B$2)+('complete results'!$B$2*(O241-1))),IF(N241="PLACED",((((O241-1)*K241)*'complete results'!$B$2)-'complete results'!$B$2),IF(K241=0,-'complete results'!$B$2,IF(K241=0,-'complete results'!$B$2,-('complete results'!$B$2*2)))))))*D241))</f>
        <v>0</v>
      </c>
    </row>
    <row r="242" spans="3:18" ht="15" x14ac:dyDescent="0.2">
      <c r="H242" s="32"/>
      <c r="I242" s="10"/>
      <c r="J242" s="10"/>
      <c r="K242" s="10"/>
      <c r="L242" s="6"/>
      <c r="M242" s="6"/>
      <c r="N242" s="7"/>
      <c r="O242" s="19">
        <f>((H242-1)*(1-(IF(I242="no",0,'complete results'!$B$3)))+1)</f>
        <v>5.0000000000000044E-2</v>
      </c>
      <c r="P242" s="19">
        <f t="shared" si="11"/>
        <v>0</v>
      </c>
      <c r="Q2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2" s="20">
        <f>IF(ISBLANK(N242),,IF(ISBLANK(H242),,(IF(N242="WON-EW",((((O242-1)*K242)*'complete results'!$B$2)+('complete results'!$B$2*(O242-1))),IF(N242="WON",((((O242-1)*K242)*'complete results'!$B$2)+('complete results'!$B$2*(O242-1))),IF(N242="PLACED",((((O242-1)*K242)*'complete results'!$B$2)-'complete results'!$B$2),IF(K242=0,-'complete results'!$B$2,IF(K242=0,-'complete results'!$B$2,-('complete results'!$B$2*2)))))))*D242))</f>
        <v>0</v>
      </c>
    </row>
    <row r="243" spans="3:18" ht="15" x14ac:dyDescent="0.2">
      <c r="H243" s="32"/>
      <c r="I243" s="10"/>
      <c r="J243" s="10"/>
      <c r="K243" s="10"/>
      <c r="L243" s="6"/>
      <c r="M243" s="6"/>
      <c r="N243" s="7"/>
      <c r="O243" s="19">
        <f>((H243-1)*(1-(IF(I243="no",0,'complete results'!$B$3)))+1)</f>
        <v>5.0000000000000044E-2</v>
      </c>
      <c r="P243" s="19">
        <f t="shared" si="11"/>
        <v>0</v>
      </c>
      <c r="Q2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3" s="20">
        <f>IF(ISBLANK(N243),,IF(ISBLANK(H243),,(IF(N243="WON-EW",((((O243-1)*K243)*'complete results'!$B$2)+('complete results'!$B$2*(O243-1))),IF(N243="WON",((((O243-1)*K243)*'complete results'!$B$2)+('complete results'!$B$2*(O243-1))),IF(N243="PLACED",((((O243-1)*K243)*'complete results'!$B$2)-'complete results'!$B$2),IF(K243=0,-'complete results'!$B$2,IF(K243=0,-'complete results'!$B$2,-('complete results'!$B$2*2)))))))*D243))</f>
        <v>0</v>
      </c>
    </row>
    <row r="244" spans="3:18" ht="15" x14ac:dyDescent="0.2">
      <c r="H244" s="32"/>
      <c r="I244" s="10"/>
      <c r="J244" s="10"/>
      <c r="K244" s="10"/>
      <c r="L244" s="6"/>
      <c r="M244" s="6"/>
      <c r="N244" s="7"/>
      <c r="O244" s="19">
        <f>((H244-1)*(1-(IF(I244="no",0,'complete results'!$B$3)))+1)</f>
        <v>5.0000000000000044E-2</v>
      </c>
      <c r="P244" s="19">
        <f t="shared" si="11"/>
        <v>0</v>
      </c>
      <c r="Q2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4" s="20">
        <f>IF(ISBLANK(N244),,IF(ISBLANK(H244),,(IF(N244="WON-EW",((((O244-1)*K244)*'complete results'!$B$2)+('complete results'!$B$2*(O244-1))),IF(N244="WON",((((O244-1)*K244)*'complete results'!$B$2)+('complete results'!$B$2*(O244-1))),IF(N244="PLACED",((((O244-1)*K244)*'complete results'!$B$2)-'complete results'!$B$2),IF(K244=0,-'complete results'!$B$2,IF(K244=0,-'complete results'!$B$2,-('complete results'!$B$2*2)))))))*D244))</f>
        <v>0</v>
      </c>
    </row>
    <row r="245" spans="3:18" ht="15" x14ac:dyDescent="0.2">
      <c r="H245" s="32"/>
      <c r="I245" s="10"/>
      <c r="J245" s="10"/>
      <c r="K245" s="10"/>
      <c r="L245" s="6"/>
      <c r="M245" s="6"/>
      <c r="N245" s="7"/>
      <c r="O245" s="19">
        <f>((H245-1)*(1-(IF(I245="no",0,'complete results'!$B$3)))+1)</f>
        <v>5.0000000000000044E-2</v>
      </c>
      <c r="P245" s="19">
        <f t="shared" si="11"/>
        <v>0</v>
      </c>
      <c r="Q2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5" s="20">
        <f>IF(ISBLANK(N245),,IF(ISBLANK(H245),,(IF(N245="WON-EW",((((O245-1)*K245)*'complete results'!$B$2)+('complete results'!$B$2*(O245-1))),IF(N245="WON",((((O245-1)*K245)*'complete results'!$B$2)+('complete results'!$B$2*(O245-1))),IF(N245="PLACED",((((O245-1)*K245)*'complete results'!$B$2)-'complete results'!$B$2),IF(K245=0,-'complete results'!$B$2,IF(K245=0,-'complete results'!$B$2,-('complete results'!$B$2*2)))))))*D245))</f>
        <v>0</v>
      </c>
    </row>
    <row r="246" spans="3:18" ht="15" x14ac:dyDescent="0.2">
      <c r="H246" s="32"/>
      <c r="I246" s="10"/>
      <c r="J246" s="10"/>
      <c r="K246" s="10"/>
      <c r="L246" s="6"/>
      <c r="M246" s="6"/>
      <c r="N246" s="7"/>
      <c r="O246" s="19">
        <f>((H246-1)*(1-(IF(I246="no",0,'complete results'!$B$3)))+1)</f>
        <v>5.0000000000000044E-2</v>
      </c>
      <c r="P246" s="19">
        <f t="shared" si="11"/>
        <v>0</v>
      </c>
      <c r="Q2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6" s="20">
        <f>IF(ISBLANK(N246),,IF(ISBLANK(H246),,(IF(N246="WON-EW",((((O246-1)*K246)*'complete results'!$B$2)+('complete results'!$B$2*(O246-1))),IF(N246="WON",((((O246-1)*K246)*'complete results'!$B$2)+('complete results'!$B$2*(O246-1))),IF(N246="PLACED",((((O246-1)*K246)*'complete results'!$B$2)-'complete results'!$B$2),IF(K246=0,-'complete results'!$B$2,IF(K246=0,-'complete results'!$B$2,-('complete results'!$B$2*2)))))))*D246))</f>
        <v>0</v>
      </c>
    </row>
    <row r="247" spans="3:18" ht="15" x14ac:dyDescent="0.2">
      <c r="H247" s="32"/>
      <c r="I247" s="10"/>
      <c r="J247" s="10"/>
      <c r="K247" s="10"/>
      <c r="L247" s="6"/>
      <c r="M247" s="6"/>
      <c r="N247" s="7"/>
      <c r="O247" s="19">
        <f>((H247-1)*(1-(IF(I247="no",0,'complete results'!$B$3)))+1)</f>
        <v>5.0000000000000044E-2</v>
      </c>
      <c r="P247" s="19">
        <f t="shared" si="11"/>
        <v>0</v>
      </c>
      <c r="Q2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7" s="20">
        <f>IF(ISBLANK(N247),,IF(ISBLANK(H247),,(IF(N247="WON-EW",((((O247-1)*K247)*'complete results'!$B$2)+('complete results'!$B$2*(O247-1))),IF(N247="WON",((((O247-1)*K247)*'complete results'!$B$2)+('complete results'!$B$2*(O247-1))),IF(N247="PLACED",((((O247-1)*K247)*'complete results'!$B$2)-'complete results'!$B$2),IF(K247=0,-'complete results'!$B$2,IF(K247=0,-'complete results'!$B$2,-('complete results'!$B$2*2)))))))*D247))</f>
        <v>0</v>
      </c>
    </row>
    <row r="248" spans="3:18" ht="15" x14ac:dyDescent="0.2">
      <c r="H248" s="32"/>
      <c r="I248" s="10"/>
      <c r="J248" s="10"/>
      <c r="K248" s="10"/>
      <c r="L248" s="6"/>
      <c r="M248" s="6"/>
      <c r="N248" s="7"/>
      <c r="O248" s="19">
        <f>((H248-1)*(1-(IF(I248="no",0,'complete results'!$B$3)))+1)</f>
        <v>5.0000000000000044E-2</v>
      </c>
      <c r="P248" s="19">
        <f t="shared" si="11"/>
        <v>0</v>
      </c>
      <c r="Q2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8" s="20">
        <f>IF(ISBLANK(N248),,IF(ISBLANK(H248),,(IF(N248="WON-EW",((((O248-1)*K248)*'complete results'!$B$2)+('complete results'!$B$2*(O248-1))),IF(N248="WON",((((O248-1)*K248)*'complete results'!$B$2)+('complete results'!$B$2*(O248-1))),IF(N248="PLACED",((((O248-1)*K248)*'complete results'!$B$2)-'complete results'!$B$2),IF(K248=0,-'complete results'!$B$2,IF(K248=0,-'complete results'!$B$2,-('complete results'!$B$2*2)))))))*D248))</f>
        <v>0</v>
      </c>
    </row>
    <row r="249" spans="3:18" ht="15" x14ac:dyDescent="0.2">
      <c r="H249" s="32"/>
      <c r="I249" s="10"/>
      <c r="J249" s="10"/>
      <c r="K249" s="10"/>
      <c r="L249" s="6"/>
      <c r="M249" s="6"/>
      <c r="N249" s="7"/>
      <c r="O249" s="19">
        <f>((H249-1)*(1-(IF(I249="no",0,'complete results'!$B$3)))+1)</f>
        <v>5.0000000000000044E-2</v>
      </c>
      <c r="P249" s="19">
        <f t="shared" si="11"/>
        <v>0</v>
      </c>
      <c r="Q2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9" s="20">
        <f>IF(ISBLANK(N249),,IF(ISBLANK(H249),,(IF(N249="WON-EW",((((O249-1)*K249)*'complete results'!$B$2)+('complete results'!$B$2*(O249-1))),IF(N249="WON",((((O249-1)*K249)*'complete results'!$B$2)+('complete results'!$B$2*(O249-1))),IF(N249="PLACED",((((O249-1)*K249)*'complete results'!$B$2)-'complete results'!$B$2),IF(K249=0,-'complete results'!$B$2,IF(K249=0,-'complete results'!$B$2,-('complete results'!$B$2*2)))))))*D249))</f>
        <v>0</v>
      </c>
    </row>
    <row r="250" spans="3:18" ht="15" x14ac:dyDescent="0.2">
      <c r="H250" s="32"/>
      <c r="I250" s="10"/>
      <c r="J250" s="10"/>
      <c r="K250" s="10"/>
      <c r="L250" s="6"/>
      <c r="M250" s="6"/>
      <c r="N250" s="7"/>
      <c r="O250" s="19">
        <f>((H250-1)*(1-(IF(I250="no",0,'complete results'!$B$3)))+1)</f>
        <v>5.0000000000000044E-2</v>
      </c>
      <c r="P250" s="19">
        <f t="shared" si="11"/>
        <v>0</v>
      </c>
      <c r="Q2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0" s="20">
        <f>IF(ISBLANK(N250),,IF(ISBLANK(H250),,(IF(N250="WON-EW",((((O250-1)*K250)*'complete results'!$B$2)+('complete results'!$B$2*(O250-1))),IF(N250="WON",((((O250-1)*K250)*'complete results'!$B$2)+('complete results'!$B$2*(O250-1))),IF(N250="PLACED",((((O250-1)*K250)*'complete results'!$B$2)-'complete results'!$B$2),IF(K250=0,-'complete results'!$B$2,IF(K250=0,-'complete results'!$B$2,-('complete results'!$B$2*2)))))))*D250))</f>
        <v>0</v>
      </c>
    </row>
    <row r="251" spans="3:18" ht="15" x14ac:dyDescent="0.2">
      <c r="H251" s="32"/>
      <c r="I251" s="10"/>
      <c r="J251" s="10"/>
      <c r="K251" s="10"/>
      <c r="L251" s="6"/>
      <c r="M251" s="6"/>
      <c r="N251" s="7"/>
      <c r="O251" s="19">
        <f>((H251-1)*(1-(IF(I251="no",0,'complete results'!$B$3)))+1)</f>
        <v>5.0000000000000044E-2</v>
      </c>
      <c r="P251" s="19">
        <f t="shared" si="11"/>
        <v>0</v>
      </c>
      <c r="Q2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1" s="20">
        <f>IF(ISBLANK(N251),,IF(ISBLANK(H251),,(IF(N251="WON-EW",((((O251-1)*K251)*'complete results'!$B$2)+('complete results'!$B$2*(O251-1))),IF(N251="WON",((((O251-1)*K251)*'complete results'!$B$2)+('complete results'!$B$2*(O251-1))),IF(N251="PLACED",((((O251-1)*K251)*'complete results'!$B$2)-'complete results'!$B$2),IF(K251=0,-'complete results'!$B$2,IF(K251=0,-'complete results'!$B$2,-('complete results'!$B$2*2)))))))*D251))</f>
        <v>0</v>
      </c>
    </row>
    <row r="252" spans="3:18" ht="15" x14ac:dyDescent="0.2">
      <c r="H252" s="32"/>
      <c r="I252" s="10"/>
      <c r="J252" s="10"/>
      <c r="K252" s="10"/>
      <c r="N252" s="7"/>
      <c r="O252" s="19">
        <f>((H252-1)*(1-(IF(I252="no",0,'complete results'!$B$3)))+1)</f>
        <v>5.0000000000000044E-2</v>
      </c>
      <c r="P252" s="19">
        <f t="shared" si="11"/>
        <v>0</v>
      </c>
      <c r="Q2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2" s="20">
        <f>IF(ISBLANK(N252),,IF(ISBLANK(H252),,(IF(N252="WON-EW",((((O252-1)*K252)*'complete results'!$B$2)+('complete results'!$B$2*(O252-1))),IF(N252="WON",((((O252-1)*K252)*'complete results'!$B$2)+('complete results'!$B$2*(O252-1))),IF(N252="PLACED",((((O252-1)*K252)*'complete results'!$B$2)-'complete results'!$B$2),IF(K252=0,-'complete results'!$B$2,IF(K252=0,-'complete results'!$B$2,-('complete results'!$B$2*2)))))))*D252))</f>
        <v>0</v>
      </c>
    </row>
    <row r="253" spans="3:18" ht="15" x14ac:dyDescent="0.2">
      <c r="I253" s="10"/>
      <c r="J253" s="10"/>
      <c r="K253" s="10"/>
      <c r="N253" s="7"/>
      <c r="O253" s="19">
        <f>((H253-1)*(1-(IF(I253="no",0,'complete results'!$B$3)))+1)</f>
        <v>5.0000000000000044E-2</v>
      </c>
      <c r="P253" s="19">
        <f t="shared" si="11"/>
        <v>0</v>
      </c>
      <c r="Q2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3" s="20">
        <f>IF(ISBLANK(N253),,IF(ISBLANK(H253),,(IF(N253="WON-EW",((((O253-1)*K253)*'complete results'!$B$2)+('complete results'!$B$2*(O253-1))),IF(N253="WON",((((O253-1)*K253)*'complete results'!$B$2)+('complete results'!$B$2*(O253-1))),IF(N253="PLACED",((((O253-1)*K253)*'complete results'!$B$2)-'complete results'!$B$2),IF(K253=0,-'complete results'!$B$2,IF(K253=0,-'complete results'!$B$2,-('complete results'!$B$2*2)))))))*D253))</f>
        <v>0</v>
      </c>
    </row>
    <row r="254" spans="3:18" ht="15" x14ac:dyDescent="0.2">
      <c r="I254" s="10"/>
      <c r="J254" s="10"/>
      <c r="K254" s="10"/>
      <c r="N254" s="7"/>
      <c r="O254" s="19">
        <f>((H254-1)*(1-(IF(I254="no",0,'complete results'!$B$3)))+1)</f>
        <v>5.0000000000000044E-2</v>
      </c>
      <c r="P254" s="19">
        <f t="shared" si="11"/>
        <v>0</v>
      </c>
      <c r="Q2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4" s="20">
        <f>IF(ISBLANK(N254),,IF(ISBLANK(H254),,(IF(N254="WON-EW",((((O254-1)*K254)*'complete results'!$B$2)+('complete results'!$B$2*(O254-1))),IF(N254="WON",((((O254-1)*K254)*'complete results'!$B$2)+('complete results'!$B$2*(O254-1))),IF(N254="PLACED",((((O254-1)*K254)*'complete results'!$B$2)-'complete results'!$B$2),IF(K254=0,-'complete results'!$B$2,IF(K254=0,-'complete results'!$B$2,-('complete results'!$B$2*2)))))))*D254))</f>
        <v>0</v>
      </c>
    </row>
    <row r="255" spans="3:18" ht="15" x14ac:dyDescent="0.2">
      <c r="I255" s="10"/>
      <c r="J255" s="10"/>
      <c r="K255" s="10"/>
      <c r="N255" s="7"/>
      <c r="O255" s="19">
        <f>((H255-1)*(1-(IF(I255="no",0,'complete results'!$B$3)))+1)</f>
        <v>5.0000000000000044E-2</v>
      </c>
      <c r="P255" s="19">
        <f t="shared" si="11"/>
        <v>0</v>
      </c>
      <c r="Q2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5" s="20">
        <f>IF(ISBLANK(N255),,IF(ISBLANK(H255),,(IF(N255="WON-EW",((((O255-1)*K255)*'complete results'!$B$2)+('complete results'!$B$2*(O255-1))),IF(N255="WON",((((O255-1)*K255)*'complete results'!$B$2)+('complete results'!$B$2*(O255-1))),IF(N255="PLACED",((((O255-1)*K255)*'complete results'!$B$2)-'complete results'!$B$2),IF(K255=0,-'complete results'!$B$2,IF(K255=0,-'complete results'!$B$2,-('complete results'!$B$2*2)))))))*D255))</f>
        <v>0</v>
      </c>
    </row>
    <row r="256" spans="3:18" ht="15" x14ac:dyDescent="0.2">
      <c r="I256" s="10"/>
      <c r="J256" s="10"/>
      <c r="K256" s="10"/>
      <c r="N256" s="7"/>
      <c r="O256" s="19">
        <f>((H256-1)*(1-(IF(I256="no",0,'complete results'!$B$3)))+1)</f>
        <v>5.0000000000000044E-2</v>
      </c>
      <c r="P256" s="19">
        <f t="shared" si="11"/>
        <v>0</v>
      </c>
      <c r="Q2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6" s="20">
        <f>IF(ISBLANK(N256),,IF(ISBLANK(H256),,(IF(N256="WON-EW",((((O256-1)*K256)*'complete results'!$B$2)+('complete results'!$B$2*(O256-1))),IF(N256="WON",((((O256-1)*K256)*'complete results'!$B$2)+('complete results'!$B$2*(O256-1))),IF(N256="PLACED",((((O256-1)*K256)*'complete results'!$B$2)-'complete results'!$B$2),IF(K256=0,-'complete results'!$B$2,IF(K256=0,-'complete results'!$B$2,-('complete results'!$B$2*2)))))))*D256))</f>
        <v>0</v>
      </c>
    </row>
    <row r="257" spans="9:18" ht="15" x14ac:dyDescent="0.2">
      <c r="I257" s="10"/>
      <c r="J257" s="10"/>
      <c r="K257" s="10"/>
      <c r="N257" s="7"/>
      <c r="O257" s="19">
        <f>((H257-1)*(1-(IF(I257="no",0,'complete results'!$B$3)))+1)</f>
        <v>5.0000000000000044E-2</v>
      </c>
      <c r="P257" s="19">
        <f t="shared" si="11"/>
        <v>0</v>
      </c>
      <c r="Q2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7" s="20">
        <f>IF(ISBLANK(N257),,IF(ISBLANK(H257),,(IF(N257="WON-EW",((((O257-1)*K257)*'complete results'!$B$2)+('complete results'!$B$2*(O257-1))),IF(N257="WON",((((O257-1)*K257)*'complete results'!$B$2)+('complete results'!$B$2*(O257-1))),IF(N257="PLACED",((((O257-1)*K257)*'complete results'!$B$2)-'complete results'!$B$2),IF(K257=0,-'complete results'!$B$2,IF(K257=0,-'complete results'!$B$2,-('complete results'!$B$2*2)))))))*D257))</f>
        <v>0</v>
      </c>
    </row>
    <row r="258" spans="9:18" ht="15" x14ac:dyDescent="0.2">
      <c r="I258" s="10"/>
      <c r="J258" s="10"/>
      <c r="K258" s="10"/>
      <c r="N258" s="7"/>
      <c r="O258" s="19">
        <f>((H258-1)*(1-(IF(I258="no",0,'complete results'!$B$3)))+1)</f>
        <v>5.0000000000000044E-2</v>
      </c>
      <c r="P258" s="19">
        <f t="shared" si="11"/>
        <v>0</v>
      </c>
      <c r="Q2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8" s="20">
        <f>IF(ISBLANK(N258),,IF(ISBLANK(H258),,(IF(N258="WON-EW",((((O258-1)*K258)*'complete results'!$B$2)+('complete results'!$B$2*(O258-1))),IF(N258="WON",((((O258-1)*K258)*'complete results'!$B$2)+('complete results'!$B$2*(O258-1))),IF(N258="PLACED",((((O258-1)*K258)*'complete results'!$B$2)-'complete results'!$B$2),IF(K258=0,-'complete results'!$B$2,IF(K258=0,-'complete results'!$B$2,-('complete results'!$B$2*2)))))))*D258))</f>
        <v>0</v>
      </c>
    </row>
    <row r="259" spans="9:18" ht="15" x14ac:dyDescent="0.2">
      <c r="I259" s="10"/>
      <c r="J259" s="10"/>
      <c r="K259" s="10"/>
      <c r="N259" s="7"/>
      <c r="O259" s="19">
        <f>((H259-1)*(1-(IF(I259="no",0,'complete results'!$B$3)))+1)</f>
        <v>5.0000000000000044E-2</v>
      </c>
      <c r="P259" s="19">
        <f t="shared" si="11"/>
        <v>0</v>
      </c>
      <c r="Q2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9" s="20">
        <f>IF(ISBLANK(N259),,IF(ISBLANK(H259),,(IF(N259="WON-EW",((((O259-1)*K259)*'complete results'!$B$2)+('complete results'!$B$2*(O259-1))),IF(N259="WON",((((O259-1)*K259)*'complete results'!$B$2)+('complete results'!$B$2*(O259-1))),IF(N259="PLACED",((((O259-1)*K259)*'complete results'!$B$2)-'complete results'!$B$2),IF(K259=0,-'complete results'!$B$2,IF(K259=0,-'complete results'!$B$2,-('complete results'!$B$2*2)))))))*D259))</f>
        <v>0</v>
      </c>
    </row>
    <row r="260" spans="9:18" ht="15" x14ac:dyDescent="0.2">
      <c r="I260" s="10"/>
      <c r="J260" s="10"/>
      <c r="K260" s="10"/>
      <c r="N260" s="7"/>
      <c r="O260" s="19">
        <f>((H260-1)*(1-(IF(I260="no",0,'complete results'!$B$3)))+1)</f>
        <v>5.0000000000000044E-2</v>
      </c>
      <c r="P260" s="19">
        <f t="shared" si="11"/>
        <v>0</v>
      </c>
      <c r="Q2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0" s="20">
        <f>IF(ISBLANK(N260),,IF(ISBLANK(H260),,(IF(N260="WON-EW",((((O260-1)*K260)*'complete results'!$B$2)+('complete results'!$B$2*(O260-1))),IF(N260="WON",((((O260-1)*K260)*'complete results'!$B$2)+('complete results'!$B$2*(O260-1))),IF(N260="PLACED",((((O260-1)*K260)*'complete results'!$B$2)-'complete results'!$B$2),IF(K260=0,-'complete results'!$B$2,IF(K260=0,-'complete results'!$B$2,-('complete results'!$B$2*2)))))))*D260))</f>
        <v>0</v>
      </c>
    </row>
    <row r="261" spans="9:18" ht="15" x14ac:dyDescent="0.2">
      <c r="I261" s="10"/>
      <c r="J261" s="10"/>
      <c r="K261" s="10"/>
      <c r="N261" s="7"/>
      <c r="O261" s="19">
        <f>((H261-1)*(1-(IF(I261="no",0,'complete results'!$B$3)))+1)</f>
        <v>5.0000000000000044E-2</v>
      </c>
      <c r="P261" s="19">
        <f t="shared" si="11"/>
        <v>0</v>
      </c>
      <c r="Q2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1" s="20">
        <f>IF(ISBLANK(N261),,IF(ISBLANK(H261),,(IF(N261="WON-EW",((((O261-1)*K261)*'complete results'!$B$2)+('complete results'!$B$2*(O261-1))),IF(N261="WON",((((O261-1)*K261)*'complete results'!$B$2)+('complete results'!$B$2*(O261-1))),IF(N261="PLACED",((((O261-1)*K261)*'complete results'!$B$2)-'complete results'!$B$2),IF(K261=0,-'complete results'!$B$2,IF(K261=0,-'complete results'!$B$2,-('complete results'!$B$2*2)))))))*D261))</f>
        <v>0</v>
      </c>
    </row>
    <row r="262" spans="9:18" ht="15" x14ac:dyDescent="0.2">
      <c r="I262" s="10"/>
      <c r="J262" s="10"/>
      <c r="K262" s="10"/>
      <c r="N262" s="7"/>
      <c r="O262" s="19">
        <f>((H262-1)*(1-(IF(I262="no",0,'complete results'!$B$3)))+1)</f>
        <v>5.0000000000000044E-2</v>
      </c>
      <c r="P262" s="19">
        <f t="shared" si="11"/>
        <v>0</v>
      </c>
      <c r="Q2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2" s="20">
        <f>IF(ISBLANK(N262),,IF(ISBLANK(H262),,(IF(N262="WON-EW",((((O262-1)*K262)*'complete results'!$B$2)+('complete results'!$B$2*(O262-1))),IF(N262="WON",((((O262-1)*K262)*'complete results'!$B$2)+('complete results'!$B$2*(O262-1))),IF(N262="PLACED",((((O262-1)*K262)*'complete results'!$B$2)-'complete results'!$B$2),IF(K262=0,-'complete results'!$B$2,IF(K262=0,-'complete results'!$B$2,-('complete results'!$B$2*2)))))))*D262))</f>
        <v>0</v>
      </c>
    </row>
    <row r="263" spans="9:18" ht="15" x14ac:dyDescent="0.2">
      <c r="I263" s="10"/>
      <c r="J263" s="10"/>
      <c r="K263" s="10"/>
      <c r="N263" s="7"/>
      <c r="O263" s="19">
        <f>((H263-1)*(1-(IF(I263="no",0,'complete results'!$B$3)))+1)</f>
        <v>5.0000000000000044E-2</v>
      </c>
      <c r="P263" s="19">
        <f t="shared" si="11"/>
        <v>0</v>
      </c>
      <c r="Q2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3" s="20">
        <f>IF(ISBLANK(N263),,IF(ISBLANK(H263),,(IF(N263="WON-EW",((((O263-1)*K263)*'complete results'!$B$2)+('complete results'!$B$2*(O263-1))),IF(N263="WON",((((O263-1)*K263)*'complete results'!$B$2)+('complete results'!$B$2*(O263-1))),IF(N263="PLACED",((((O263-1)*K263)*'complete results'!$B$2)-'complete results'!$B$2),IF(K263=0,-'complete results'!$B$2,IF(K263=0,-'complete results'!$B$2,-('complete results'!$B$2*2)))))))*D263))</f>
        <v>0</v>
      </c>
    </row>
    <row r="264" spans="9:18" ht="15" x14ac:dyDescent="0.2">
      <c r="I264" s="10"/>
      <c r="J264" s="10"/>
      <c r="K264" s="10"/>
      <c r="N264" s="7"/>
      <c r="O264" s="19">
        <f>((H264-1)*(1-(IF(I264="no",0,'complete results'!$B$3)))+1)</f>
        <v>5.0000000000000044E-2</v>
      </c>
      <c r="P264" s="19">
        <f t="shared" si="11"/>
        <v>0</v>
      </c>
      <c r="Q2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4" s="20">
        <f>IF(ISBLANK(N264),,IF(ISBLANK(H264),,(IF(N264="WON-EW",((((O264-1)*K264)*'complete results'!$B$2)+('complete results'!$B$2*(O264-1))),IF(N264="WON",((((O264-1)*K264)*'complete results'!$B$2)+('complete results'!$B$2*(O264-1))),IF(N264="PLACED",((((O264-1)*K264)*'complete results'!$B$2)-'complete results'!$B$2),IF(K264=0,-'complete results'!$B$2,IF(K264=0,-'complete results'!$B$2,-('complete results'!$B$2*2)))))))*D264))</f>
        <v>0</v>
      </c>
    </row>
    <row r="265" spans="9:18" ht="15" x14ac:dyDescent="0.2">
      <c r="I265" s="10"/>
      <c r="J265" s="10"/>
      <c r="K265" s="10"/>
      <c r="N265" s="7"/>
      <c r="O265" s="19">
        <f>((H265-1)*(1-(IF(I265="no",0,'complete results'!$B$3)))+1)</f>
        <v>5.0000000000000044E-2</v>
      </c>
      <c r="P265" s="19">
        <f t="shared" si="11"/>
        <v>0</v>
      </c>
      <c r="Q2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5" s="20">
        <f>IF(ISBLANK(N265),,IF(ISBLANK(H265),,(IF(N265="WON-EW",((((O265-1)*K265)*'complete results'!$B$2)+('complete results'!$B$2*(O265-1))),IF(N265="WON",((((O265-1)*K265)*'complete results'!$B$2)+('complete results'!$B$2*(O265-1))),IF(N265="PLACED",((((O265-1)*K265)*'complete results'!$B$2)-'complete results'!$B$2),IF(K265=0,-'complete results'!$B$2,IF(K265=0,-'complete results'!$B$2,-('complete results'!$B$2*2)))))))*D265))</f>
        <v>0</v>
      </c>
    </row>
    <row r="266" spans="9:18" ht="15" x14ac:dyDescent="0.2">
      <c r="I266" s="10"/>
      <c r="J266" s="10"/>
      <c r="K266" s="10"/>
      <c r="N266" s="7"/>
      <c r="O266" s="19">
        <f>((H266-1)*(1-(IF(I266="no",0,'complete results'!$B$3)))+1)</f>
        <v>5.0000000000000044E-2</v>
      </c>
      <c r="P266" s="19">
        <f t="shared" si="11"/>
        <v>0</v>
      </c>
      <c r="Q2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6" s="20">
        <f>IF(ISBLANK(N266),,IF(ISBLANK(H266),,(IF(N266="WON-EW",((((O266-1)*K266)*'complete results'!$B$2)+('complete results'!$B$2*(O266-1))),IF(N266="WON",((((O266-1)*K266)*'complete results'!$B$2)+('complete results'!$B$2*(O266-1))),IF(N266="PLACED",((((O266-1)*K266)*'complete results'!$B$2)-'complete results'!$B$2),IF(K266=0,-'complete results'!$B$2,IF(K266=0,-'complete results'!$B$2,-('complete results'!$B$2*2)))))))*D266))</f>
        <v>0</v>
      </c>
    </row>
    <row r="267" spans="9:18" ht="15" x14ac:dyDescent="0.2">
      <c r="I267" s="10"/>
      <c r="J267" s="10"/>
      <c r="K267" s="10"/>
      <c r="N267" s="7"/>
      <c r="O267" s="19">
        <f>((H267-1)*(1-(IF(I267="no",0,'complete results'!$B$3)))+1)</f>
        <v>5.0000000000000044E-2</v>
      </c>
      <c r="P267" s="19">
        <f t="shared" si="11"/>
        <v>0</v>
      </c>
      <c r="Q2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7" s="20">
        <f>IF(ISBLANK(N267),,IF(ISBLANK(H267),,(IF(N267="WON-EW",((((O267-1)*K267)*'complete results'!$B$2)+('complete results'!$B$2*(O267-1))),IF(N267="WON",((((O267-1)*K267)*'complete results'!$B$2)+('complete results'!$B$2*(O267-1))),IF(N267="PLACED",((((O267-1)*K267)*'complete results'!$B$2)-'complete results'!$B$2),IF(K267=0,-'complete results'!$B$2,IF(K267=0,-'complete results'!$B$2,-('complete results'!$B$2*2)))))))*D267))</f>
        <v>0</v>
      </c>
    </row>
    <row r="268" spans="9:18" ht="15" x14ac:dyDescent="0.2">
      <c r="I268" s="10"/>
      <c r="J268" s="10"/>
      <c r="K268" s="10"/>
      <c r="N268" s="7"/>
      <c r="O268" s="19">
        <f>((H268-1)*(1-(IF(I268="no",0,'complete results'!$B$3)))+1)</f>
        <v>5.0000000000000044E-2</v>
      </c>
      <c r="P268" s="19">
        <f t="shared" si="11"/>
        <v>0</v>
      </c>
      <c r="Q2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8" s="20">
        <f>IF(ISBLANK(N268),,IF(ISBLANK(H268),,(IF(N268="WON-EW",((((O268-1)*K268)*'complete results'!$B$2)+('complete results'!$B$2*(O268-1))),IF(N268="WON",((((O268-1)*K268)*'complete results'!$B$2)+('complete results'!$B$2*(O268-1))),IF(N268="PLACED",((((O268-1)*K268)*'complete results'!$B$2)-'complete results'!$B$2),IF(K268=0,-'complete results'!$B$2,IF(K268=0,-'complete results'!$B$2,-('complete results'!$B$2*2)))))))*D268))</f>
        <v>0</v>
      </c>
    </row>
    <row r="269" spans="9:18" ht="15" x14ac:dyDescent="0.2">
      <c r="I269" s="10"/>
      <c r="J269" s="10"/>
      <c r="K269" s="10"/>
      <c r="N269" s="7"/>
      <c r="O269" s="19">
        <f>((H269-1)*(1-(IF(I269="no",0,'complete results'!$B$3)))+1)</f>
        <v>5.0000000000000044E-2</v>
      </c>
      <c r="P269" s="19">
        <f t="shared" si="11"/>
        <v>0</v>
      </c>
      <c r="Q2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9" s="20">
        <f>IF(ISBLANK(N269),,IF(ISBLANK(H269),,(IF(N269="WON-EW",((((O269-1)*K269)*'complete results'!$B$2)+('complete results'!$B$2*(O269-1))),IF(N269="WON",((((O269-1)*K269)*'complete results'!$B$2)+('complete results'!$B$2*(O269-1))),IF(N269="PLACED",((((O269-1)*K269)*'complete results'!$B$2)-'complete results'!$B$2),IF(K269=0,-'complete results'!$B$2,IF(K269=0,-'complete results'!$B$2,-('complete results'!$B$2*2)))))))*D269))</f>
        <v>0</v>
      </c>
    </row>
    <row r="270" spans="9:18" ht="15" x14ac:dyDescent="0.2">
      <c r="I270" s="10"/>
      <c r="J270" s="10"/>
      <c r="K270" s="10"/>
      <c r="N270" s="7"/>
      <c r="O270" s="19">
        <f>((H270-1)*(1-(IF(I270="no",0,'complete results'!$B$3)))+1)</f>
        <v>5.0000000000000044E-2</v>
      </c>
      <c r="P270" s="19">
        <f t="shared" si="11"/>
        <v>0</v>
      </c>
      <c r="Q2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0" s="20">
        <f>IF(ISBLANK(N270),,IF(ISBLANK(H270),,(IF(N270="WON-EW",((((O270-1)*K270)*'complete results'!$B$2)+('complete results'!$B$2*(O270-1))),IF(N270="WON",((((O270-1)*K270)*'complete results'!$B$2)+('complete results'!$B$2*(O270-1))),IF(N270="PLACED",((((O270-1)*K270)*'complete results'!$B$2)-'complete results'!$B$2),IF(K270=0,-'complete results'!$B$2,IF(K270=0,-'complete results'!$B$2,-('complete results'!$B$2*2)))))))*D270))</f>
        <v>0</v>
      </c>
    </row>
    <row r="271" spans="9:18" ht="15" x14ac:dyDescent="0.2">
      <c r="I271" s="10"/>
      <c r="J271" s="10"/>
      <c r="K271" s="10"/>
      <c r="N271" s="7"/>
      <c r="O271" s="19">
        <f>((H271-1)*(1-(IF(I271="no",0,'complete results'!$B$3)))+1)</f>
        <v>5.0000000000000044E-2</v>
      </c>
      <c r="P271" s="19">
        <f t="shared" si="11"/>
        <v>0</v>
      </c>
      <c r="Q2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1" s="20">
        <f>IF(ISBLANK(N271),,IF(ISBLANK(H271),,(IF(N271="WON-EW",((((O271-1)*K271)*'complete results'!$B$2)+('complete results'!$B$2*(O271-1))),IF(N271="WON",((((O271-1)*K271)*'complete results'!$B$2)+('complete results'!$B$2*(O271-1))),IF(N271="PLACED",((((O271-1)*K271)*'complete results'!$B$2)-'complete results'!$B$2),IF(K271=0,-'complete results'!$B$2,IF(K271=0,-'complete results'!$B$2,-('complete results'!$B$2*2)))))))*D271))</f>
        <v>0</v>
      </c>
    </row>
    <row r="272" spans="9:18" ht="15" x14ac:dyDescent="0.2">
      <c r="I272" s="10"/>
      <c r="J272" s="10"/>
      <c r="K272" s="10"/>
      <c r="N272" s="7"/>
      <c r="O272" s="19">
        <f>((H272-1)*(1-(IF(I272="no",0,'complete results'!$B$3)))+1)</f>
        <v>5.0000000000000044E-2</v>
      </c>
      <c r="P272" s="19">
        <f t="shared" si="11"/>
        <v>0</v>
      </c>
      <c r="Q2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2" s="20">
        <f>IF(ISBLANK(N272),,IF(ISBLANK(H272),,(IF(N272="WON-EW",((((O272-1)*K272)*'complete results'!$B$2)+('complete results'!$B$2*(O272-1))),IF(N272="WON",((((O272-1)*K272)*'complete results'!$B$2)+('complete results'!$B$2*(O272-1))),IF(N272="PLACED",((((O272-1)*K272)*'complete results'!$B$2)-'complete results'!$B$2),IF(K272=0,-'complete results'!$B$2,IF(K272=0,-'complete results'!$B$2,-('complete results'!$B$2*2)))))))*D272))</f>
        <v>0</v>
      </c>
    </row>
    <row r="273" spans="9:18" ht="15" x14ac:dyDescent="0.2">
      <c r="I273" s="10"/>
      <c r="J273" s="10"/>
      <c r="K273" s="10"/>
      <c r="N273" s="7"/>
      <c r="O273" s="19">
        <f>((H273-1)*(1-(IF(I273="no",0,'complete results'!$B$3)))+1)</f>
        <v>5.0000000000000044E-2</v>
      </c>
      <c r="P273" s="19">
        <f t="shared" si="11"/>
        <v>0</v>
      </c>
      <c r="Q2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3" s="20">
        <f>IF(ISBLANK(N273),,IF(ISBLANK(H273),,(IF(N273="WON-EW",((((O273-1)*K273)*'complete results'!$B$2)+('complete results'!$B$2*(O273-1))),IF(N273="WON",((((O273-1)*K273)*'complete results'!$B$2)+('complete results'!$B$2*(O273-1))),IF(N273="PLACED",((((O273-1)*K273)*'complete results'!$B$2)-'complete results'!$B$2),IF(K273=0,-'complete results'!$B$2,IF(K273=0,-'complete results'!$B$2,-('complete results'!$B$2*2)))))))*D273))</f>
        <v>0</v>
      </c>
    </row>
    <row r="274" spans="9:18" ht="15" x14ac:dyDescent="0.2">
      <c r="I274" s="10"/>
      <c r="J274" s="10"/>
      <c r="K274" s="10"/>
      <c r="N274" s="7"/>
      <c r="O274" s="19">
        <f>((H274-1)*(1-(IF(I274="no",0,'complete results'!$B$3)))+1)</f>
        <v>5.0000000000000044E-2</v>
      </c>
      <c r="P274" s="19">
        <f t="shared" si="11"/>
        <v>0</v>
      </c>
      <c r="Q2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4" s="20">
        <f>IF(ISBLANK(N274),,IF(ISBLANK(H274),,(IF(N274="WON-EW",((((O274-1)*K274)*'complete results'!$B$2)+('complete results'!$B$2*(O274-1))),IF(N274="WON",((((O274-1)*K274)*'complete results'!$B$2)+('complete results'!$B$2*(O274-1))),IF(N274="PLACED",((((O274-1)*K274)*'complete results'!$B$2)-'complete results'!$B$2),IF(K274=0,-'complete results'!$B$2,IF(K274=0,-'complete results'!$B$2,-('complete results'!$B$2*2)))))))*D274))</f>
        <v>0</v>
      </c>
    </row>
    <row r="275" spans="9:18" ht="15" x14ac:dyDescent="0.2">
      <c r="I275" s="10"/>
      <c r="J275" s="10"/>
      <c r="K275" s="10"/>
      <c r="N275" s="7"/>
      <c r="O275" s="19">
        <f>((H275-1)*(1-(IF(I275="no",0,'complete results'!$B$3)))+1)</f>
        <v>5.0000000000000044E-2</v>
      </c>
      <c r="P275" s="19">
        <f t="shared" si="11"/>
        <v>0</v>
      </c>
      <c r="Q2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5" s="20">
        <f>IF(ISBLANK(N275),,IF(ISBLANK(H275),,(IF(N275="WON-EW",((((O275-1)*K275)*'complete results'!$B$2)+('complete results'!$B$2*(O275-1))),IF(N275="WON",((((O275-1)*K275)*'complete results'!$B$2)+('complete results'!$B$2*(O275-1))),IF(N275="PLACED",((((O275-1)*K275)*'complete results'!$B$2)-'complete results'!$B$2),IF(K275=0,-'complete results'!$B$2,IF(K275=0,-'complete results'!$B$2,-('complete results'!$B$2*2)))))))*D275))</f>
        <v>0</v>
      </c>
    </row>
    <row r="276" spans="9:18" ht="15" x14ac:dyDescent="0.2">
      <c r="I276" s="10"/>
      <c r="J276" s="10"/>
      <c r="K276" s="10"/>
      <c r="N276" s="7"/>
      <c r="O276" s="19">
        <f>((H276-1)*(1-(IF(I276="no",0,'complete results'!$B$3)))+1)</f>
        <v>5.0000000000000044E-2</v>
      </c>
      <c r="P276" s="19">
        <f t="shared" ref="P276:P339" si="12">D276*IF(J276="yes",2,1)</f>
        <v>0</v>
      </c>
      <c r="Q2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6" s="20">
        <f>IF(ISBLANK(N276),,IF(ISBLANK(H276),,(IF(N276="WON-EW",((((O276-1)*K276)*'complete results'!$B$2)+('complete results'!$B$2*(O276-1))),IF(N276="WON",((((O276-1)*K276)*'complete results'!$B$2)+('complete results'!$B$2*(O276-1))),IF(N276="PLACED",((((O276-1)*K276)*'complete results'!$B$2)-'complete results'!$B$2),IF(K276=0,-'complete results'!$B$2,IF(K276=0,-'complete results'!$B$2,-('complete results'!$B$2*2)))))))*D276))</f>
        <v>0</v>
      </c>
    </row>
    <row r="277" spans="9:18" ht="15" x14ac:dyDescent="0.2">
      <c r="I277" s="10"/>
      <c r="J277" s="10"/>
      <c r="K277" s="10"/>
      <c r="N277" s="7"/>
      <c r="O277" s="19">
        <f>((H277-1)*(1-(IF(I277="no",0,'complete results'!$B$3)))+1)</f>
        <v>5.0000000000000044E-2</v>
      </c>
      <c r="P277" s="19">
        <f t="shared" si="12"/>
        <v>0</v>
      </c>
      <c r="Q2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7" s="20">
        <f>IF(ISBLANK(N277),,IF(ISBLANK(H277),,(IF(N277="WON-EW",((((O277-1)*K277)*'complete results'!$B$2)+('complete results'!$B$2*(O277-1))),IF(N277="WON",((((O277-1)*K277)*'complete results'!$B$2)+('complete results'!$B$2*(O277-1))),IF(N277="PLACED",((((O277-1)*K277)*'complete results'!$B$2)-'complete results'!$B$2),IF(K277=0,-'complete results'!$B$2,IF(K277=0,-'complete results'!$B$2,-('complete results'!$B$2*2)))))))*D277))</f>
        <v>0</v>
      </c>
    </row>
    <row r="278" spans="9:18" ht="15" x14ac:dyDescent="0.2">
      <c r="I278" s="10"/>
      <c r="J278" s="10"/>
      <c r="K278" s="10"/>
      <c r="N278" s="7"/>
      <c r="O278" s="19">
        <f>((H278-1)*(1-(IF(I278="no",0,'complete results'!$B$3)))+1)</f>
        <v>5.0000000000000044E-2</v>
      </c>
      <c r="P278" s="19">
        <f t="shared" si="12"/>
        <v>0</v>
      </c>
      <c r="Q2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8" s="20">
        <f>IF(ISBLANK(N278),,IF(ISBLANK(H278),,(IF(N278="WON-EW",((((O278-1)*K278)*'complete results'!$B$2)+('complete results'!$B$2*(O278-1))),IF(N278="WON",((((O278-1)*K278)*'complete results'!$B$2)+('complete results'!$B$2*(O278-1))),IF(N278="PLACED",((((O278-1)*K278)*'complete results'!$B$2)-'complete results'!$B$2),IF(K278=0,-'complete results'!$B$2,IF(K278=0,-'complete results'!$B$2,-('complete results'!$B$2*2)))))))*D278))</f>
        <v>0</v>
      </c>
    </row>
    <row r="279" spans="9:18" ht="15" x14ac:dyDescent="0.2">
      <c r="I279" s="10"/>
      <c r="J279" s="10"/>
      <c r="K279" s="10"/>
      <c r="N279" s="7"/>
      <c r="O279" s="19">
        <f>((H279-1)*(1-(IF(I279="no",0,'complete results'!$B$3)))+1)</f>
        <v>5.0000000000000044E-2</v>
      </c>
      <c r="P279" s="19">
        <f t="shared" si="12"/>
        <v>0</v>
      </c>
      <c r="Q2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9" s="20">
        <f>IF(ISBLANK(N279),,IF(ISBLANK(H279),,(IF(N279="WON-EW",((((O279-1)*K279)*'complete results'!$B$2)+('complete results'!$B$2*(O279-1))),IF(N279="WON",((((O279-1)*K279)*'complete results'!$B$2)+('complete results'!$B$2*(O279-1))),IF(N279="PLACED",((((O279-1)*K279)*'complete results'!$B$2)-'complete results'!$B$2),IF(K279=0,-'complete results'!$B$2,IF(K279=0,-'complete results'!$B$2,-('complete results'!$B$2*2)))))))*D279))</f>
        <v>0</v>
      </c>
    </row>
    <row r="280" spans="9:18" ht="15" x14ac:dyDescent="0.2">
      <c r="I280" s="10"/>
      <c r="J280" s="10"/>
      <c r="K280" s="10"/>
      <c r="N280" s="7"/>
      <c r="O280" s="19">
        <f>((H280-1)*(1-(IF(I280="no",0,'complete results'!$B$3)))+1)</f>
        <v>5.0000000000000044E-2</v>
      </c>
      <c r="P280" s="19">
        <f t="shared" si="12"/>
        <v>0</v>
      </c>
      <c r="Q2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0" s="20">
        <f>IF(ISBLANK(N280),,IF(ISBLANK(H280),,(IF(N280="WON-EW",((((O280-1)*K280)*'complete results'!$B$2)+('complete results'!$B$2*(O280-1))),IF(N280="WON",((((O280-1)*K280)*'complete results'!$B$2)+('complete results'!$B$2*(O280-1))),IF(N280="PLACED",((((O280-1)*K280)*'complete results'!$B$2)-'complete results'!$B$2),IF(K280=0,-'complete results'!$B$2,IF(K280=0,-'complete results'!$B$2,-('complete results'!$B$2*2)))))))*D280))</f>
        <v>0</v>
      </c>
    </row>
    <row r="281" spans="9:18" ht="15" x14ac:dyDescent="0.2">
      <c r="I281" s="10"/>
      <c r="J281" s="10"/>
      <c r="K281" s="10"/>
      <c r="N281" s="7"/>
      <c r="O281" s="19">
        <f>((H281-1)*(1-(IF(I281="no",0,'complete results'!$B$3)))+1)</f>
        <v>5.0000000000000044E-2</v>
      </c>
      <c r="P281" s="19">
        <f t="shared" si="12"/>
        <v>0</v>
      </c>
      <c r="Q2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1" s="20">
        <f>IF(ISBLANK(N281),,IF(ISBLANK(H281),,(IF(N281="WON-EW",((((O281-1)*K281)*'complete results'!$B$2)+('complete results'!$B$2*(O281-1))),IF(N281="WON",((((O281-1)*K281)*'complete results'!$B$2)+('complete results'!$B$2*(O281-1))),IF(N281="PLACED",((((O281-1)*K281)*'complete results'!$B$2)-'complete results'!$B$2),IF(K281=0,-'complete results'!$B$2,IF(K281=0,-'complete results'!$B$2,-('complete results'!$B$2*2)))))))*D281))</f>
        <v>0</v>
      </c>
    </row>
    <row r="282" spans="9:18" ht="15" x14ac:dyDescent="0.2">
      <c r="I282" s="10"/>
      <c r="J282" s="10"/>
      <c r="K282" s="10"/>
      <c r="N282" s="7"/>
      <c r="O282" s="19">
        <f>((H282-1)*(1-(IF(I282="no",0,'complete results'!$B$3)))+1)</f>
        <v>5.0000000000000044E-2</v>
      </c>
      <c r="P282" s="19">
        <f t="shared" si="12"/>
        <v>0</v>
      </c>
      <c r="Q2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2" s="20">
        <f>IF(ISBLANK(N282),,IF(ISBLANK(H282),,(IF(N282="WON-EW",((((O282-1)*K282)*'complete results'!$B$2)+('complete results'!$B$2*(O282-1))),IF(N282="WON",((((O282-1)*K282)*'complete results'!$B$2)+('complete results'!$B$2*(O282-1))),IF(N282="PLACED",((((O282-1)*K282)*'complete results'!$B$2)-'complete results'!$B$2),IF(K282=0,-'complete results'!$B$2,IF(K282=0,-'complete results'!$B$2,-('complete results'!$B$2*2)))))))*D282))</f>
        <v>0</v>
      </c>
    </row>
    <row r="283" spans="9:18" ht="15" x14ac:dyDescent="0.2">
      <c r="I283" s="10"/>
      <c r="J283" s="10"/>
      <c r="K283" s="10"/>
      <c r="N283" s="7"/>
      <c r="O283" s="19">
        <f>((H283-1)*(1-(IF(I283="no",0,'complete results'!$B$3)))+1)</f>
        <v>5.0000000000000044E-2</v>
      </c>
      <c r="P283" s="19">
        <f t="shared" si="12"/>
        <v>0</v>
      </c>
      <c r="Q2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3" s="20">
        <f>IF(ISBLANK(N283),,IF(ISBLANK(H283),,(IF(N283="WON-EW",((((O283-1)*K283)*'complete results'!$B$2)+('complete results'!$B$2*(O283-1))),IF(N283="WON",((((O283-1)*K283)*'complete results'!$B$2)+('complete results'!$B$2*(O283-1))),IF(N283="PLACED",((((O283-1)*K283)*'complete results'!$B$2)-'complete results'!$B$2),IF(K283=0,-'complete results'!$B$2,IF(K283=0,-'complete results'!$B$2,-('complete results'!$B$2*2)))))))*D283))</f>
        <v>0</v>
      </c>
    </row>
    <row r="284" spans="9:18" ht="15" x14ac:dyDescent="0.2">
      <c r="I284" s="10"/>
      <c r="J284" s="10"/>
      <c r="K284" s="10"/>
      <c r="N284" s="7"/>
      <c r="O284" s="19">
        <f>((H284-1)*(1-(IF(I284="no",0,'complete results'!$B$3)))+1)</f>
        <v>5.0000000000000044E-2</v>
      </c>
      <c r="P284" s="19">
        <f t="shared" si="12"/>
        <v>0</v>
      </c>
      <c r="Q2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4" s="20">
        <f>IF(ISBLANK(N284),,IF(ISBLANK(H284),,(IF(N284="WON-EW",((((O284-1)*K284)*'complete results'!$B$2)+('complete results'!$B$2*(O284-1))),IF(N284="WON",((((O284-1)*K284)*'complete results'!$B$2)+('complete results'!$B$2*(O284-1))),IF(N284="PLACED",((((O284-1)*K284)*'complete results'!$B$2)-'complete results'!$B$2),IF(K284=0,-'complete results'!$B$2,IF(K284=0,-'complete results'!$B$2,-('complete results'!$B$2*2)))))))*D284))</f>
        <v>0</v>
      </c>
    </row>
    <row r="285" spans="9:18" ht="15" x14ac:dyDescent="0.2">
      <c r="I285" s="10"/>
      <c r="J285" s="10"/>
      <c r="K285" s="10"/>
      <c r="N285" s="7"/>
      <c r="O285" s="19">
        <f>((H285-1)*(1-(IF(I285="no",0,'complete results'!$B$3)))+1)</f>
        <v>5.0000000000000044E-2</v>
      </c>
      <c r="P285" s="19">
        <f t="shared" si="12"/>
        <v>0</v>
      </c>
      <c r="Q2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5" s="20">
        <f>IF(ISBLANK(N285),,IF(ISBLANK(H285),,(IF(N285="WON-EW",((((O285-1)*K285)*'complete results'!$B$2)+('complete results'!$B$2*(O285-1))),IF(N285="WON",((((O285-1)*K285)*'complete results'!$B$2)+('complete results'!$B$2*(O285-1))),IF(N285="PLACED",((((O285-1)*K285)*'complete results'!$B$2)-'complete results'!$B$2),IF(K285=0,-'complete results'!$B$2,IF(K285=0,-'complete results'!$B$2,-('complete results'!$B$2*2)))))))*D285))</f>
        <v>0</v>
      </c>
    </row>
    <row r="286" spans="9:18" ht="15" x14ac:dyDescent="0.2">
      <c r="I286" s="10"/>
      <c r="J286" s="10"/>
      <c r="K286" s="10"/>
      <c r="N286" s="7"/>
      <c r="O286" s="19">
        <f>((H286-1)*(1-(IF(I286="no",0,'complete results'!$B$3)))+1)</f>
        <v>5.0000000000000044E-2</v>
      </c>
      <c r="P286" s="19">
        <f t="shared" si="12"/>
        <v>0</v>
      </c>
      <c r="Q2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6" s="20">
        <f>IF(ISBLANK(N286),,IF(ISBLANK(H286),,(IF(N286="WON-EW",((((O286-1)*K286)*'complete results'!$B$2)+('complete results'!$B$2*(O286-1))),IF(N286="WON",((((O286-1)*K286)*'complete results'!$B$2)+('complete results'!$B$2*(O286-1))),IF(N286="PLACED",((((O286-1)*K286)*'complete results'!$B$2)-'complete results'!$B$2),IF(K286=0,-'complete results'!$B$2,IF(K286=0,-'complete results'!$B$2,-('complete results'!$B$2*2)))))))*D286))</f>
        <v>0</v>
      </c>
    </row>
    <row r="287" spans="9:18" ht="15" x14ac:dyDescent="0.2">
      <c r="I287" s="10"/>
      <c r="J287" s="10"/>
      <c r="K287" s="10"/>
      <c r="N287" s="7"/>
      <c r="O287" s="19">
        <f>((H287-1)*(1-(IF(I287="no",0,'complete results'!$B$3)))+1)</f>
        <v>5.0000000000000044E-2</v>
      </c>
      <c r="P287" s="19">
        <f t="shared" si="12"/>
        <v>0</v>
      </c>
      <c r="Q2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7" s="20">
        <f>IF(ISBLANK(N287),,IF(ISBLANK(H287),,(IF(N287="WON-EW",((((O287-1)*K287)*'complete results'!$B$2)+('complete results'!$B$2*(O287-1))),IF(N287="WON",((((O287-1)*K287)*'complete results'!$B$2)+('complete results'!$B$2*(O287-1))),IF(N287="PLACED",((((O287-1)*K287)*'complete results'!$B$2)-'complete results'!$B$2),IF(K287=0,-'complete results'!$B$2,IF(K287=0,-'complete results'!$B$2,-('complete results'!$B$2*2)))))))*D287))</f>
        <v>0</v>
      </c>
    </row>
    <row r="288" spans="9:18" ht="15" x14ac:dyDescent="0.2">
      <c r="I288" s="10"/>
      <c r="J288" s="10"/>
      <c r="K288" s="10"/>
      <c r="N288" s="7"/>
      <c r="O288" s="19">
        <f>((H288-1)*(1-(IF(I288="no",0,'complete results'!$B$3)))+1)</f>
        <v>5.0000000000000044E-2</v>
      </c>
      <c r="P288" s="19">
        <f t="shared" si="12"/>
        <v>0</v>
      </c>
      <c r="Q2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8" s="20">
        <f>IF(ISBLANK(N288),,IF(ISBLANK(H288),,(IF(N288="WON-EW",((((O288-1)*K288)*'complete results'!$B$2)+('complete results'!$B$2*(O288-1))),IF(N288="WON",((((O288-1)*K288)*'complete results'!$B$2)+('complete results'!$B$2*(O288-1))),IF(N288="PLACED",((((O288-1)*K288)*'complete results'!$B$2)-'complete results'!$B$2),IF(K288=0,-'complete results'!$B$2,IF(K288=0,-'complete results'!$B$2,-('complete results'!$B$2*2)))))))*D288))</f>
        <v>0</v>
      </c>
    </row>
    <row r="289" spans="9:18" ht="15" x14ac:dyDescent="0.2">
      <c r="I289" s="10"/>
      <c r="J289" s="10"/>
      <c r="K289" s="10"/>
      <c r="N289" s="7"/>
      <c r="O289" s="19">
        <f>((H289-1)*(1-(IF(I289="no",0,'complete results'!$B$3)))+1)</f>
        <v>5.0000000000000044E-2</v>
      </c>
      <c r="P289" s="19">
        <f t="shared" si="12"/>
        <v>0</v>
      </c>
      <c r="Q2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9" s="20">
        <f>IF(ISBLANK(N289),,IF(ISBLANK(H289),,(IF(N289="WON-EW",((((O289-1)*K289)*'complete results'!$B$2)+('complete results'!$B$2*(O289-1))),IF(N289="WON",((((O289-1)*K289)*'complete results'!$B$2)+('complete results'!$B$2*(O289-1))),IF(N289="PLACED",((((O289-1)*K289)*'complete results'!$B$2)-'complete results'!$B$2),IF(K289=0,-'complete results'!$B$2,IF(K289=0,-'complete results'!$B$2,-('complete results'!$B$2*2)))))))*D289))</f>
        <v>0</v>
      </c>
    </row>
    <row r="290" spans="9:18" ht="15" x14ac:dyDescent="0.2">
      <c r="I290" s="10"/>
      <c r="J290" s="10"/>
      <c r="K290" s="10"/>
      <c r="N290" s="7"/>
      <c r="O290" s="19">
        <f>((H290-1)*(1-(IF(I290="no",0,'complete results'!$B$3)))+1)</f>
        <v>5.0000000000000044E-2</v>
      </c>
      <c r="P290" s="19">
        <f t="shared" si="12"/>
        <v>0</v>
      </c>
      <c r="Q2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0" s="20">
        <f>IF(ISBLANK(N290),,IF(ISBLANK(H290),,(IF(N290="WON-EW",((((O290-1)*K290)*'complete results'!$B$2)+('complete results'!$B$2*(O290-1))),IF(N290="WON",((((O290-1)*K290)*'complete results'!$B$2)+('complete results'!$B$2*(O290-1))),IF(N290="PLACED",((((O290-1)*K290)*'complete results'!$B$2)-'complete results'!$B$2),IF(K290=0,-'complete results'!$B$2,IF(K290=0,-'complete results'!$B$2,-('complete results'!$B$2*2)))))))*D290))</f>
        <v>0</v>
      </c>
    </row>
    <row r="291" spans="9:18" ht="15" x14ac:dyDescent="0.2">
      <c r="I291" s="10"/>
      <c r="J291" s="10"/>
      <c r="K291" s="10"/>
      <c r="N291" s="7"/>
      <c r="O291" s="19">
        <f>((H291-1)*(1-(IF(I291="no",0,'complete results'!$B$3)))+1)</f>
        <v>5.0000000000000044E-2</v>
      </c>
      <c r="P291" s="19">
        <f t="shared" si="12"/>
        <v>0</v>
      </c>
      <c r="Q2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1" s="20">
        <f>IF(ISBLANK(N291),,IF(ISBLANK(H291),,(IF(N291="WON-EW",((((O291-1)*K291)*'complete results'!$B$2)+('complete results'!$B$2*(O291-1))),IF(N291="WON",((((O291-1)*K291)*'complete results'!$B$2)+('complete results'!$B$2*(O291-1))),IF(N291="PLACED",((((O291-1)*K291)*'complete results'!$B$2)-'complete results'!$B$2),IF(K291=0,-'complete results'!$B$2,IF(K291=0,-'complete results'!$B$2,-('complete results'!$B$2*2)))))))*D291))</f>
        <v>0</v>
      </c>
    </row>
    <row r="292" spans="9:18" ht="15" x14ac:dyDescent="0.2">
      <c r="I292" s="10"/>
      <c r="J292" s="10"/>
      <c r="K292" s="10"/>
      <c r="N292" s="7"/>
      <c r="O292" s="19">
        <f>((H292-1)*(1-(IF(I292="no",0,'complete results'!$B$3)))+1)</f>
        <v>5.0000000000000044E-2</v>
      </c>
      <c r="P292" s="19">
        <f t="shared" si="12"/>
        <v>0</v>
      </c>
      <c r="Q2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2" s="20">
        <f>IF(ISBLANK(N292),,IF(ISBLANK(H292),,(IF(N292="WON-EW",((((O292-1)*K292)*'complete results'!$B$2)+('complete results'!$B$2*(O292-1))),IF(N292="WON",((((O292-1)*K292)*'complete results'!$B$2)+('complete results'!$B$2*(O292-1))),IF(N292="PLACED",((((O292-1)*K292)*'complete results'!$B$2)-'complete results'!$B$2),IF(K292=0,-'complete results'!$B$2,IF(K292=0,-'complete results'!$B$2,-('complete results'!$B$2*2)))))))*D292))</f>
        <v>0</v>
      </c>
    </row>
    <row r="293" spans="9:18" ht="15" x14ac:dyDescent="0.2">
      <c r="I293" s="10"/>
      <c r="J293" s="10"/>
      <c r="K293" s="10"/>
      <c r="N293" s="7"/>
      <c r="O293" s="19">
        <f>((H293-1)*(1-(IF(I293="no",0,'complete results'!$B$3)))+1)</f>
        <v>5.0000000000000044E-2</v>
      </c>
      <c r="P293" s="19">
        <f t="shared" si="12"/>
        <v>0</v>
      </c>
      <c r="Q2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3" s="20">
        <f>IF(ISBLANK(N293),,IF(ISBLANK(H293),,(IF(N293="WON-EW",((((O293-1)*K293)*'complete results'!$B$2)+('complete results'!$B$2*(O293-1))),IF(N293="WON",((((O293-1)*K293)*'complete results'!$B$2)+('complete results'!$B$2*(O293-1))),IF(N293="PLACED",((((O293-1)*K293)*'complete results'!$B$2)-'complete results'!$B$2),IF(K293=0,-'complete results'!$B$2,IF(K293=0,-'complete results'!$B$2,-('complete results'!$B$2*2)))))))*D293))</f>
        <v>0</v>
      </c>
    </row>
    <row r="294" spans="9:18" ht="15" x14ac:dyDescent="0.2">
      <c r="I294" s="10"/>
      <c r="J294" s="10"/>
      <c r="K294" s="10"/>
      <c r="N294" s="7"/>
      <c r="O294" s="19">
        <f>((H294-1)*(1-(IF(I294="no",0,'complete results'!$B$3)))+1)</f>
        <v>5.0000000000000044E-2</v>
      </c>
      <c r="P294" s="19">
        <f t="shared" si="12"/>
        <v>0</v>
      </c>
      <c r="Q2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4" s="20">
        <f>IF(ISBLANK(N294),,IF(ISBLANK(H294),,(IF(N294="WON-EW",((((O294-1)*K294)*'complete results'!$B$2)+('complete results'!$B$2*(O294-1))),IF(N294="WON",((((O294-1)*K294)*'complete results'!$B$2)+('complete results'!$B$2*(O294-1))),IF(N294="PLACED",((((O294-1)*K294)*'complete results'!$B$2)-'complete results'!$B$2),IF(K294=0,-'complete results'!$B$2,IF(K294=0,-'complete results'!$B$2,-('complete results'!$B$2*2)))))))*D294))</f>
        <v>0</v>
      </c>
    </row>
    <row r="295" spans="9:18" ht="15" x14ac:dyDescent="0.2">
      <c r="I295" s="10"/>
      <c r="J295" s="10"/>
      <c r="K295" s="10"/>
      <c r="N295" s="7"/>
      <c r="O295" s="19">
        <f>((H295-1)*(1-(IF(I295="no",0,'complete results'!$B$3)))+1)</f>
        <v>5.0000000000000044E-2</v>
      </c>
      <c r="P295" s="19">
        <f t="shared" si="12"/>
        <v>0</v>
      </c>
      <c r="Q2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5" s="20">
        <f>IF(ISBLANK(N295),,IF(ISBLANK(H295),,(IF(N295="WON-EW",((((O295-1)*K295)*'complete results'!$B$2)+('complete results'!$B$2*(O295-1))),IF(N295="WON",((((O295-1)*K295)*'complete results'!$B$2)+('complete results'!$B$2*(O295-1))),IF(N295="PLACED",((((O295-1)*K295)*'complete results'!$B$2)-'complete results'!$B$2),IF(K295=0,-'complete results'!$B$2,IF(K295=0,-'complete results'!$B$2,-('complete results'!$B$2*2)))))))*D295))</f>
        <v>0</v>
      </c>
    </row>
    <row r="296" spans="9:18" ht="15" x14ac:dyDescent="0.2">
      <c r="I296" s="10"/>
      <c r="J296" s="10"/>
      <c r="K296" s="10"/>
      <c r="N296" s="7"/>
      <c r="O296" s="19">
        <f>((H296-1)*(1-(IF(I296="no",0,'complete results'!$B$3)))+1)</f>
        <v>5.0000000000000044E-2</v>
      </c>
      <c r="P296" s="19">
        <f t="shared" si="12"/>
        <v>0</v>
      </c>
      <c r="Q2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6" s="20">
        <f>IF(ISBLANK(N296),,IF(ISBLANK(H296),,(IF(N296="WON-EW",((((O296-1)*K296)*'complete results'!$B$2)+('complete results'!$B$2*(O296-1))),IF(N296="WON",((((O296-1)*K296)*'complete results'!$B$2)+('complete results'!$B$2*(O296-1))),IF(N296="PLACED",((((O296-1)*K296)*'complete results'!$B$2)-'complete results'!$B$2),IF(K296=0,-'complete results'!$B$2,IF(K296=0,-'complete results'!$B$2,-('complete results'!$B$2*2)))))))*D296))</f>
        <v>0</v>
      </c>
    </row>
    <row r="297" spans="9:18" ht="15" x14ac:dyDescent="0.2">
      <c r="I297" s="10"/>
      <c r="J297" s="10"/>
      <c r="K297" s="10"/>
      <c r="N297" s="7"/>
      <c r="O297" s="19">
        <f>((H297-1)*(1-(IF(I297="no",0,'complete results'!$B$3)))+1)</f>
        <v>5.0000000000000044E-2</v>
      </c>
      <c r="P297" s="19">
        <f t="shared" si="12"/>
        <v>0</v>
      </c>
      <c r="Q2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7" s="20">
        <f>IF(ISBLANK(N297),,IF(ISBLANK(H297),,(IF(N297="WON-EW",((((O297-1)*K297)*'complete results'!$B$2)+('complete results'!$B$2*(O297-1))),IF(N297="WON",((((O297-1)*K297)*'complete results'!$B$2)+('complete results'!$B$2*(O297-1))),IF(N297="PLACED",((((O297-1)*K297)*'complete results'!$B$2)-'complete results'!$B$2),IF(K297=0,-'complete results'!$B$2,IF(K297=0,-'complete results'!$B$2,-('complete results'!$B$2*2)))))))*D297))</f>
        <v>0</v>
      </c>
    </row>
    <row r="298" spans="9:18" ht="15" x14ac:dyDescent="0.2">
      <c r="I298" s="10"/>
      <c r="J298" s="10"/>
      <c r="K298" s="10"/>
      <c r="N298" s="7"/>
      <c r="O298" s="19">
        <f>((H298-1)*(1-(IF(I298="no",0,'complete results'!$B$3)))+1)</f>
        <v>5.0000000000000044E-2</v>
      </c>
      <c r="P298" s="19">
        <f t="shared" si="12"/>
        <v>0</v>
      </c>
      <c r="Q2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8" s="20">
        <f>IF(ISBLANK(N298),,IF(ISBLANK(H298),,(IF(N298="WON-EW",((((O298-1)*K298)*'complete results'!$B$2)+('complete results'!$B$2*(O298-1))),IF(N298="WON",((((O298-1)*K298)*'complete results'!$B$2)+('complete results'!$B$2*(O298-1))),IF(N298="PLACED",((((O298-1)*K298)*'complete results'!$B$2)-'complete results'!$B$2),IF(K298=0,-'complete results'!$B$2,IF(K298=0,-'complete results'!$B$2,-('complete results'!$B$2*2)))))))*D298))</f>
        <v>0</v>
      </c>
    </row>
    <row r="299" spans="9:18" ht="15" x14ac:dyDescent="0.2">
      <c r="I299" s="10"/>
      <c r="J299" s="10"/>
      <c r="K299" s="10"/>
      <c r="N299" s="7"/>
      <c r="O299" s="19">
        <f>((H299-1)*(1-(IF(I299="no",0,'complete results'!$B$3)))+1)</f>
        <v>5.0000000000000044E-2</v>
      </c>
      <c r="P299" s="19">
        <f t="shared" si="12"/>
        <v>0</v>
      </c>
      <c r="Q2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9" s="20">
        <f>IF(ISBLANK(N299),,IF(ISBLANK(H299),,(IF(N299="WON-EW",((((O299-1)*K299)*'complete results'!$B$2)+('complete results'!$B$2*(O299-1))),IF(N299="WON",((((O299-1)*K299)*'complete results'!$B$2)+('complete results'!$B$2*(O299-1))),IF(N299="PLACED",((((O299-1)*K299)*'complete results'!$B$2)-'complete results'!$B$2),IF(K299=0,-'complete results'!$B$2,IF(K299=0,-'complete results'!$B$2,-('complete results'!$B$2*2)))))))*D299))</f>
        <v>0</v>
      </c>
    </row>
    <row r="300" spans="9:18" ht="15" x14ac:dyDescent="0.2">
      <c r="I300" s="10"/>
      <c r="J300" s="10"/>
      <c r="K300" s="10"/>
      <c r="N300" s="7"/>
      <c r="O300" s="19">
        <f>((H300-1)*(1-(IF(I300="no",0,'complete results'!$B$3)))+1)</f>
        <v>5.0000000000000044E-2</v>
      </c>
      <c r="P300" s="19">
        <f t="shared" si="12"/>
        <v>0</v>
      </c>
      <c r="Q3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0" s="20">
        <f>IF(ISBLANK(N300),,IF(ISBLANK(H300),,(IF(N300="WON-EW",((((O300-1)*K300)*'complete results'!$B$2)+('complete results'!$B$2*(O300-1))),IF(N300="WON",((((O300-1)*K300)*'complete results'!$B$2)+('complete results'!$B$2*(O300-1))),IF(N300="PLACED",((((O300-1)*K300)*'complete results'!$B$2)-'complete results'!$B$2),IF(K300=0,-'complete results'!$B$2,IF(K300=0,-'complete results'!$B$2,-('complete results'!$B$2*2)))))))*D300))</f>
        <v>0</v>
      </c>
    </row>
    <row r="301" spans="9:18" ht="15" x14ac:dyDescent="0.2">
      <c r="I301" s="10"/>
      <c r="J301" s="10"/>
      <c r="K301" s="10"/>
      <c r="N301" s="7"/>
      <c r="O301" s="19">
        <f>((H301-1)*(1-(IF(I301="no",0,'complete results'!$B$3)))+1)</f>
        <v>5.0000000000000044E-2</v>
      </c>
      <c r="P301" s="19">
        <f t="shared" si="12"/>
        <v>0</v>
      </c>
      <c r="Q3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1" s="20">
        <f>IF(ISBLANK(N301),,IF(ISBLANK(H301),,(IF(N301="WON-EW",((((O301-1)*K301)*'complete results'!$B$2)+('complete results'!$B$2*(O301-1))),IF(N301="WON",((((O301-1)*K301)*'complete results'!$B$2)+('complete results'!$B$2*(O301-1))),IF(N301="PLACED",((((O301-1)*K301)*'complete results'!$B$2)-'complete results'!$B$2),IF(K301=0,-'complete results'!$B$2,IF(K301=0,-'complete results'!$B$2,-('complete results'!$B$2*2)))))))*D301))</f>
        <v>0</v>
      </c>
    </row>
    <row r="302" spans="9:18" ht="15" x14ac:dyDescent="0.2">
      <c r="I302" s="10"/>
      <c r="J302" s="10"/>
      <c r="K302" s="10"/>
      <c r="N302" s="7"/>
      <c r="O302" s="19">
        <f>((H302-1)*(1-(IF(I302="no",0,'complete results'!$B$3)))+1)</f>
        <v>5.0000000000000044E-2</v>
      </c>
      <c r="P302" s="19">
        <f t="shared" si="12"/>
        <v>0</v>
      </c>
      <c r="Q3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2" s="20">
        <f>IF(ISBLANK(N302),,IF(ISBLANK(H302),,(IF(N302="WON-EW",((((O302-1)*K302)*'complete results'!$B$2)+('complete results'!$B$2*(O302-1))),IF(N302="WON",((((O302-1)*K302)*'complete results'!$B$2)+('complete results'!$B$2*(O302-1))),IF(N302="PLACED",((((O302-1)*K302)*'complete results'!$B$2)-'complete results'!$B$2),IF(K302=0,-'complete results'!$B$2,IF(K302=0,-'complete results'!$B$2,-('complete results'!$B$2*2)))))))*D302))</f>
        <v>0</v>
      </c>
    </row>
    <row r="303" spans="9:18" ht="15" x14ac:dyDescent="0.2">
      <c r="I303" s="10"/>
      <c r="J303" s="10"/>
      <c r="K303" s="10"/>
      <c r="N303" s="7"/>
      <c r="O303" s="19">
        <f>((H303-1)*(1-(IF(I303="no",0,'complete results'!$B$3)))+1)</f>
        <v>5.0000000000000044E-2</v>
      </c>
      <c r="P303" s="19">
        <f t="shared" si="12"/>
        <v>0</v>
      </c>
      <c r="Q3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3" s="20">
        <f>IF(ISBLANK(N303),,IF(ISBLANK(H303),,(IF(N303="WON-EW",((((O303-1)*K303)*'complete results'!$B$2)+('complete results'!$B$2*(O303-1))),IF(N303="WON",((((O303-1)*K303)*'complete results'!$B$2)+('complete results'!$B$2*(O303-1))),IF(N303="PLACED",((((O303-1)*K303)*'complete results'!$B$2)-'complete results'!$B$2),IF(K303=0,-'complete results'!$B$2,IF(K303=0,-'complete results'!$B$2,-('complete results'!$B$2*2)))))))*D303))</f>
        <v>0</v>
      </c>
    </row>
    <row r="304" spans="9:18" ht="15" x14ac:dyDescent="0.2">
      <c r="I304" s="10"/>
      <c r="J304" s="10"/>
      <c r="K304" s="10"/>
      <c r="N304" s="7"/>
      <c r="O304" s="19">
        <f>((H304-1)*(1-(IF(I304="no",0,'complete results'!$B$3)))+1)</f>
        <v>5.0000000000000044E-2</v>
      </c>
      <c r="P304" s="19">
        <f t="shared" si="12"/>
        <v>0</v>
      </c>
      <c r="Q3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4" s="20">
        <f>IF(ISBLANK(N304),,IF(ISBLANK(H304),,(IF(N304="WON-EW",((((O304-1)*K304)*'complete results'!$B$2)+('complete results'!$B$2*(O304-1))),IF(N304="WON",((((O304-1)*K304)*'complete results'!$B$2)+('complete results'!$B$2*(O304-1))),IF(N304="PLACED",((((O304-1)*K304)*'complete results'!$B$2)-'complete results'!$B$2),IF(K304=0,-'complete results'!$B$2,IF(K304=0,-'complete results'!$B$2,-('complete results'!$B$2*2)))))))*D304))</f>
        <v>0</v>
      </c>
    </row>
    <row r="305" spans="9:18" ht="15" x14ac:dyDescent="0.2">
      <c r="I305" s="10"/>
      <c r="J305" s="10"/>
      <c r="K305" s="10"/>
      <c r="N305" s="7"/>
      <c r="O305" s="19">
        <f>((H305-1)*(1-(IF(I305="no",0,'complete results'!$B$3)))+1)</f>
        <v>5.0000000000000044E-2</v>
      </c>
      <c r="P305" s="19">
        <f t="shared" si="12"/>
        <v>0</v>
      </c>
      <c r="Q3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5" s="20">
        <f>IF(ISBLANK(N305),,IF(ISBLANK(H305),,(IF(N305="WON-EW",((((O305-1)*K305)*'complete results'!$B$2)+('complete results'!$B$2*(O305-1))),IF(N305="WON",((((O305-1)*K305)*'complete results'!$B$2)+('complete results'!$B$2*(O305-1))),IF(N305="PLACED",((((O305-1)*K305)*'complete results'!$B$2)-'complete results'!$B$2),IF(K305=0,-'complete results'!$B$2,IF(K305=0,-'complete results'!$B$2,-('complete results'!$B$2*2)))))))*D305))</f>
        <v>0</v>
      </c>
    </row>
    <row r="306" spans="9:18" ht="15" x14ac:dyDescent="0.2">
      <c r="I306" s="10"/>
      <c r="J306" s="10"/>
      <c r="K306" s="10"/>
      <c r="N306" s="7"/>
      <c r="O306" s="19">
        <f>((H306-1)*(1-(IF(I306="no",0,'complete results'!$B$3)))+1)</f>
        <v>5.0000000000000044E-2</v>
      </c>
      <c r="P306" s="19">
        <f t="shared" si="12"/>
        <v>0</v>
      </c>
      <c r="Q3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6" s="20">
        <f>IF(ISBLANK(N306),,IF(ISBLANK(H306),,(IF(N306="WON-EW",((((O306-1)*K306)*'complete results'!$B$2)+('complete results'!$B$2*(O306-1))),IF(N306="WON",((((O306-1)*K306)*'complete results'!$B$2)+('complete results'!$B$2*(O306-1))),IF(N306="PLACED",((((O306-1)*K306)*'complete results'!$B$2)-'complete results'!$B$2),IF(K306=0,-'complete results'!$B$2,IF(K306=0,-'complete results'!$B$2,-('complete results'!$B$2*2)))))))*D306))</f>
        <v>0</v>
      </c>
    </row>
    <row r="307" spans="9:18" ht="15" x14ac:dyDescent="0.2">
      <c r="I307" s="10"/>
      <c r="J307" s="10"/>
      <c r="K307" s="10"/>
      <c r="N307" s="7"/>
      <c r="O307" s="19">
        <f>((H307-1)*(1-(IF(I307="no",0,'complete results'!$B$3)))+1)</f>
        <v>5.0000000000000044E-2</v>
      </c>
      <c r="P307" s="19">
        <f t="shared" si="12"/>
        <v>0</v>
      </c>
      <c r="Q3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7" s="20">
        <f>IF(ISBLANK(N307),,IF(ISBLANK(H307),,(IF(N307="WON-EW",((((O307-1)*K307)*'complete results'!$B$2)+('complete results'!$B$2*(O307-1))),IF(N307="WON",((((O307-1)*K307)*'complete results'!$B$2)+('complete results'!$B$2*(O307-1))),IF(N307="PLACED",((((O307-1)*K307)*'complete results'!$B$2)-'complete results'!$B$2),IF(K307=0,-'complete results'!$B$2,IF(K307=0,-'complete results'!$B$2,-('complete results'!$B$2*2)))))))*D307))</f>
        <v>0</v>
      </c>
    </row>
    <row r="308" spans="9:18" ht="15" x14ac:dyDescent="0.2">
      <c r="I308" s="10"/>
      <c r="J308" s="10"/>
      <c r="K308" s="10"/>
      <c r="N308" s="7"/>
      <c r="O308" s="19">
        <f>((H308-1)*(1-(IF(I308="no",0,'complete results'!$B$3)))+1)</f>
        <v>5.0000000000000044E-2</v>
      </c>
      <c r="P308" s="19">
        <f t="shared" si="12"/>
        <v>0</v>
      </c>
      <c r="Q3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8" s="20">
        <f>IF(ISBLANK(N308),,IF(ISBLANK(H308),,(IF(N308="WON-EW",((((O308-1)*K308)*'complete results'!$B$2)+('complete results'!$B$2*(O308-1))),IF(N308="WON",((((O308-1)*K308)*'complete results'!$B$2)+('complete results'!$B$2*(O308-1))),IF(N308="PLACED",((((O308-1)*K308)*'complete results'!$B$2)-'complete results'!$B$2),IF(K308=0,-'complete results'!$B$2,IF(K308=0,-'complete results'!$B$2,-('complete results'!$B$2*2)))))))*D308))</f>
        <v>0</v>
      </c>
    </row>
    <row r="309" spans="9:18" ht="15" x14ac:dyDescent="0.2">
      <c r="I309" s="10"/>
      <c r="J309" s="10"/>
      <c r="K309" s="10"/>
      <c r="N309" s="7"/>
      <c r="O309" s="19">
        <f>((H309-1)*(1-(IF(I309="no",0,'complete results'!$B$3)))+1)</f>
        <v>5.0000000000000044E-2</v>
      </c>
      <c r="P309" s="19">
        <f t="shared" si="12"/>
        <v>0</v>
      </c>
      <c r="Q3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9" s="20">
        <f>IF(ISBLANK(N309),,IF(ISBLANK(H309),,(IF(N309="WON-EW",((((O309-1)*K309)*'complete results'!$B$2)+('complete results'!$B$2*(O309-1))),IF(N309="WON",((((O309-1)*K309)*'complete results'!$B$2)+('complete results'!$B$2*(O309-1))),IF(N309="PLACED",((((O309-1)*K309)*'complete results'!$B$2)-'complete results'!$B$2),IF(K309=0,-'complete results'!$B$2,IF(K309=0,-'complete results'!$B$2,-('complete results'!$B$2*2)))))))*D309))</f>
        <v>0</v>
      </c>
    </row>
    <row r="310" spans="9:18" ht="15" x14ac:dyDescent="0.2">
      <c r="I310" s="10"/>
      <c r="J310" s="10"/>
      <c r="K310" s="10"/>
      <c r="N310" s="7"/>
      <c r="O310" s="19">
        <f>((H310-1)*(1-(IF(I310="no",0,'complete results'!$B$3)))+1)</f>
        <v>5.0000000000000044E-2</v>
      </c>
      <c r="P310" s="19">
        <f t="shared" si="12"/>
        <v>0</v>
      </c>
      <c r="Q3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0" s="20">
        <f>IF(ISBLANK(N310),,IF(ISBLANK(H310),,(IF(N310="WON-EW",((((O310-1)*K310)*'complete results'!$B$2)+('complete results'!$B$2*(O310-1))),IF(N310="WON",((((O310-1)*K310)*'complete results'!$B$2)+('complete results'!$B$2*(O310-1))),IF(N310="PLACED",((((O310-1)*K310)*'complete results'!$B$2)-'complete results'!$B$2),IF(K310=0,-'complete results'!$B$2,IF(K310=0,-'complete results'!$B$2,-('complete results'!$B$2*2)))))))*D310))</f>
        <v>0</v>
      </c>
    </row>
    <row r="311" spans="9:18" ht="15" x14ac:dyDescent="0.2">
      <c r="I311" s="10"/>
      <c r="J311" s="10"/>
      <c r="K311" s="10"/>
      <c r="N311" s="7"/>
      <c r="O311" s="19">
        <f>((H311-1)*(1-(IF(I311="no",0,'complete results'!$B$3)))+1)</f>
        <v>5.0000000000000044E-2</v>
      </c>
      <c r="P311" s="19">
        <f t="shared" si="12"/>
        <v>0</v>
      </c>
      <c r="Q3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1" s="20">
        <f>IF(ISBLANK(N311),,IF(ISBLANK(H311),,(IF(N311="WON-EW",((((O311-1)*K311)*'complete results'!$B$2)+('complete results'!$B$2*(O311-1))),IF(N311="WON",((((O311-1)*K311)*'complete results'!$B$2)+('complete results'!$B$2*(O311-1))),IF(N311="PLACED",((((O311-1)*K311)*'complete results'!$B$2)-'complete results'!$B$2),IF(K311=0,-'complete results'!$B$2,IF(K311=0,-'complete results'!$B$2,-('complete results'!$B$2*2)))))))*D311))</f>
        <v>0</v>
      </c>
    </row>
    <row r="312" spans="9:18" ht="15" x14ac:dyDescent="0.2">
      <c r="I312" s="10"/>
      <c r="J312" s="10"/>
      <c r="K312" s="10"/>
      <c r="N312" s="7"/>
      <c r="O312" s="19">
        <f>((H312-1)*(1-(IF(I312="no",0,'complete results'!$B$3)))+1)</f>
        <v>5.0000000000000044E-2</v>
      </c>
      <c r="P312" s="19">
        <f t="shared" si="12"/>
        <v>0</v>
      </c>
      <c r="Q3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2" s="20">
        <f>IF(ISBLANK(N312),,IF(ISBLANK(H312),,(IF(N312="WON-EW",((((O312-1)*K312)*'complete results'!$B$2)+('complete results'!$B$2*(O312-1))),IF(N312="WON",((((O312-1)*K312)*'complete results'!$B$2)+('complete results'!$B$2*(O312-1))),IF(N312="PLACED",((((O312-1)*K312)*'complete results'!$B$2)-'complete results'!$B$2),IF(K312=0,-'complete results'!$B$2,IF(K312=0,-'complete results'!$B$2,-('complete results'!$B$2*2)))))))*D312))</f>
        <v>0</v>
      </c>
    </row>
    <row r="313" spans="9:18" ht="15" x14ac:dyDescent="0.2">
      <c r="I313" s="10"/>
      <c r="J313" s="10"/>
      <c r="K313" s="10"/>
      <c r="N313" s="7"/>
      <c r="O313" s="19">
        <f>((H313-1)*(1-(IF(I313="no",0,'complete results'!$B$3)))+1)</f>
        <v>5.0000000000000044E-2</v>
      </c>
      <c r="P313" s="19">
        <f t="shared" si="12"/>
        <v>0</v>
      </c>
      <c r="Q3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3" s="20">
        <f>IF(ISBLANK(N313),,IF(ISBLANK(H313),,(IF(N313="WON-EW",((((O313-1)*K313)*'complete results'!$B$2)+('complete results'!$B$2*(O313-1))),IF(N313="WON",((((O313-1)*K313)*'complete results'!$B$2)+('complete results'!$B$2*(O313-1))),IF(N313="PLACED",((((O313-1)*K313)*'complete results'!$B$2)-'complete results'!$B$2),IF(K313=0,-'complete results'!$B$2,IF(K313=0,-'complete results'!$B$2,-('complete results'!$B$2*2)))))))*D313))</f>
        <v>0</v>
      </c>
    </row>
    <row r="314" spans="9:18" ht="15" x14ac:dyDescent="0.2">
      <c r="I314" s="10"/>
      <c r="J314" s="10"/>
      <c r="K314" s="10"/>
      <c r="N314" s="7"/>
      <c r="O314" s="19">
        <f>((H314-1)*(1-(IF(I314="no",0,'complete results'!$B$3)))+1)</f>
        <v>5.0000000000000044E-2</v>
      </c>
      <c r="P314" s="19">
        <f t="shared" si="12"/>
        <v>0</v>
      </c>
      <c r="Q3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4" s="20">
        <f>IF(ISBLANK(N314),,IF(ISBLANK(H314),,(IF(N314="WON-EW",((((O314-1)*K314)*'complete results'!$B$2)+('complete results'!$B$2*(O314-1))),IF(N314="WON",((((O314-1)*K314)*'complete results'!$B$2)+('complete results'!$B$2*(O314-1))),IF(N314="PLACED",((((O314-1)*K314)*'complete results'!$B$2)-'complete results'!$B$2),IF(K314=0,-'complete results'!$B$2,IF(K314=0,-'complete results'!$B$2,-('complete results'!$B$2*2)))))))*D314))</f>
        <v>0</v>
      </c>
    </row>
    <row r="315" spans="9:18" ht="15" x14ac:dyDescent="0.2">
      <c r="I315" s="10"/>
      <c r="J315" s="10"/>
      <c r="K315" s="10"/>
      <c r="N315" s="7"/>
      <c r="O315" s="19">
        <f>((H315-1)*(1-(IF(I315="no",0,'complete results'!$B$3)))+1)</f>
        <v>5.0000000000000044E-2</v>
      </c>
      <c r="P315" s="19">
        <f t="shared" si="12"/>
        <v>0</v>
      </c>
      <c r="Q3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5" s="20">
        <f>IF(ISBLANK(N315),,IF(ISBLANK(H315),,(IF(N315="WON-EW",((((O315-1)*K315)*'complete results'!$B$2)+('complete results'!$B$2*(O315-1))),IF(N315="WON",((((O315-1)*K315)*'complete results'!$B$2)+('complete results'!$B$2*(O315-1))),IF(N315="PLACED",((((O315-1)*K315)*'complete results'!$B$2)-'complete results'!$B$2),IF(K315=0,-'complete results'!$B$2,IF(K315=0,-'complete results'!$B$2,-('complete results'!$B$2*2)))))))*D315))</f>
        <v>0</v>
      </c>
    </row>
    <row r="316" spans="9:18" ht="15" x14ac:dyDescent="0.2">
      <c r="I316" s="10"/>
      <c r="J316" s="10"/>
      <c r="K316" s="10"/>
      <c r="N316" s="7"/>
      <c r="O316" s="19">
        <f>((H316-1)*(1-(IF(I316="no",0,'complete results'!$B$3)))+1)</f>
        <v>5.0000000000000044E-2</v>
      </c>
      <c r="P316" s="19">
        <f t="shared" si="12"/>
        <v>0</v>
      </c>
      <c r="Q3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6" s="20">
        <f>IF(ISBLANK(N316),,IF(ISBLANK(H316),,(IF(N316="WON-EW",((((O316-1)*K316)*'complete results'!$B$2)+('complete results'!$B$2*(O316-1))),IF(N316="WON",((((O316-1)*K316)*'complete results'!$B$2)+('complete results'!$B$2*(O316-1))),IF(N316="PLACED",((((O316-1)*K316)*'complete results'!$B$2)-'complete results'!$B$2),IF(K316=0,-'complete results'!$B$2,IF(K316=0,-'complete results'!$B$2,-('complete results'!$B$2*2)))))))*D316))</f>
        <v>0</v>
      </c>
    </row>
    <row r="317" spans="9:18" ht="15" x14ac:dyDescent="0.2">
      <c r="I317" s="10"/>
      <c r="J317" s="10"/>
      <c r="K317" s="10"/>
      <c r="N317" s="7"/>
      <c r="O317" s="19">
        <f>((H317-1)*(1-(IF(I317="no",0,'complete results'!$B$3)))+1)</f>
        <v>5.0000000000000044E-2</v>
      </c>
      <c r="P317" s="19">
        <f t="shared" si="12"/>
        <v>0</v>
      </c>
      <c r="Q3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7" s="20">
        <f>IF(ISBLANK(N317),,IF(ISBLANK(H317),,(IF(N317="WON-EW",((((O317-1)*K317)*'complete results'!$B$2)+('complete results'!$B$2*(O317-1))),IF(N317="WON",((((O317-1)*K317)*'complete results'!$B$2)+('complete results'!$B$2*(O317-1))),IF(N317="PLACED",((((O317-1)*K317)*'complete results'!$B$2)-'complete results'!$B$2),IF(K317=0,-'complete results'!$B$2,IF(K317=0,-'complete results'!$B$2,-('complete results'!$B$2*2)))))))*D317))</f>
        <v>0</v>
      </c>
    </row>
    <row r="318" spans="9:18" ht="15" x14ac:dyDescent="0.2">
      <c r="I318" s="10"/>
      <c r="J318" s="10"/>
      <c r="K318" s="10"/>
      <c r="N318" s="7"/>
      <c r="O318" s="19">
        <f>((H318-1)*(1-(IF(I318="no",0,'complete results'!$B$3)))+1)</f>
        <v>5.0000000000000044E-2</v>
      </c>
      <c r="P318" s="19">
        <f t="shared" si="12"/>
        <v>0</v>
      </c>
      <c r="Q3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8" s="20">
        <f>IF(ISBLANK(N318),,IF(ISBLANK(H318),,(IF(N318="WON-EW",((((O318-1)*K318)*'complete results'!$B$2)+('complete results'!$B$2*(O318-1))),IF(N318="WON",((((O318-1)*K318)*'complete results'!$B$2)+('complete results'!$B$2*(O318-1))),IF(N318="PLACED",((((O318-1)*K318)*'complete results'!$B$2)-'complete results'!$B$2),IF(K318=0,-'complete results'!$B$2,IF(K318=0,-'complete results'!$B$2,-('complete results'!$B$2*2)))))))*D318))</f>
        <v>0</v>
      </c>
    </row>
    <row r="319" spans="9:18" ht="15" x14ac:dyDescent="0.2">
      <c r="I319" s="10"/>
      <c r="J319" s="10"/>
      <c r="K319" s="10"/>
      <c r="N319" s="7"/>
      <c r="O319" s="19">
        <f>((H319-1)*(1-(IF(I319="no",0,'complete results'!$B$3)))+1)</f>
        <v>5.0000000000000044E-2</v>
      </c>
      <c r="P319" s="19">
        <f t="shared" si="12"/>
        <v>0</v>
      </c>
      <c r="Q3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9" s="20">
        <f>IF(ISBLANK(N319),,IF(ISBLANK(H319),,(IF(N319="WON-EW",((((O319-1)*K319)*'complete results'!$B$2)+('complete results'!$B$2*(O319-1))),IF(N319="WON",((((O319-1)*K319)*'complete results'!$B$2)+('complete results'!$B$2*(O319-1))),IF(N319="PLACED",((((O319-1)*K319)*'complete results'!$B$2)-'complete results'!$B$2),IF(K319=0,-'complete results'!$B$2,IF(K319=0,-'complete results'!$B$2,-('complete results'!$B$2*2)))))))*D319))</f>
        <v>0</v>
      </c>
    </row>
    <row r="320" spans="9:18" ht="15" x14ac:dyDescent="0.2">
      <c r="I320" s="10"/>
      <c r="J320" s="10"/>
      <c r="K320" s="10"/>
      <c r="N320" s="7"/>
      <c r="O320" s="19">
        <f>((H320-1)*(1-(IF(I320="no",0,'complete results'!$B$3)))+1)</f>
        <v>5.0000000000000044E-2</v>
      </c>
      <c r="P320" s="19">
        <f t="shared" si="12"/>
        <v>0</v>
      </c>
      <c r="Q3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0" s="20">
        <f>IF(ISBLANK(N320),,IF(ISBLANK(H320),,(IF(N320="WON-EW",((((O320-1)*K320)*'complete results'!$B$2)+('complete results'!$B$2*(O320-1))),IF(N320="WON",((((O320-1)*K320)*'complete results'!$B$2)+('complete results'!$B$2*(O320-1))),IF(N320="PLACED",((((O320-1)*K320)*'complete results'!$B$2)-'complete results'!$B$2),IF(K320=0,-'complete results'!$B$2,IF(K320=0,-'complete results'!$B$2,-('complete results'!$B$2*2)))))))*D320))</f>
        <v>0</v>
      </c>
    </row>
    <row r="321" spans="9:18" ht="15" x14ac:dyDescent="0.2">
      <c r="I321" s="10"/>
      <c r="J321" s="10"/>
      <c r="K321" s="10"/>
      <c r="N321" s="7"/>
      <c r="O321" s="19">
        <f>((H321-1)*(1-(IF(I321="no",0,'complete results'!$B$3)))+1)</f>
        <v>5.0000000000000044E-2</v>
      </c>
      <c r="P321" s="19">
        <f t="shared" si="12"/>
        <v>0</v>
      </c>
      <c r="Q3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1" s="20">
        <f>IF(ISBLANK(N321),,IF(ISBLANK(H321),,(IF(N321="WON-EW",((((O321-1)*K321)*'complete results'!$B$2)+('complete results'!$B$2*(O321-1))),IF(N321="WON",((((O321-1)*K321)*'complete results'!$B$2)+('complete results'!$B$2*(O321-1))),IF(N321="PLACED",((((O321-1)*K321)*'complete results'!$B$2)-'complete results'!$B$2),IF(K321=0,-'complete results'!$B$2,IF(K321=0,-'complete results'!$B$2,-('complete results'!$B$2*2)))))))*D321))</f>
        <v>0</v>
      </c>
    </row>
    <row r="322" spans="9:18" ht="15" x14ac:dyDescent="0.2">
      <c r="I322" s="10"/>
      <c r="J322" s="10"/>
      <c r="K322" s="10"/>
      <c r="N322" s="7"/>
      <c r="O322" s="19">
        <f>((H322-1)*(1-(IF(I322="no",0,'complete results'!$B$3)))+1)</f>
        <v>5.0000000000000044E-2</v>
      </c>
      <c r="P322" s="19">
        <f t="shared" si="12"/>
        <v>0</v>
      </c>
      <c r="Q3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2" s="20">
        <f>IF(ISBLANK(N322),,IF(ISBLANK(H322),,(IF(N322="WON-EW",((((O322-1)*K322)*'complete results'!$B$2)+('complete results'!$B$2*(O322-1))),IF(N322="WON",((((O322-1)*K322)*'complete results'!$B$2)+('complete results'!$B$2*(O322-1))),IF(N322="PLACED",((((O322-1)*K322)*'complete results'!$B$2)-'complete results'!$B$2),IF(K322=0,-'complete results'!$B$2,IF(K322=0,-'complete results'!$B$2,-('complete results'!$B$2*2)))))))*D322))</f>
        <v>0</v>
      </c>
    </row>
    <row r="323" spans="9:18" ht="15" x14ac:dyDescent="0.2">
      <c r="I323" s="10"/>
      <c r="J323" s="10"/>
      <c r="K323" s="10"/>
      <c r="N323" s="7"/>
      <c r="O323" s="19">
        <f>((H323-1)*(1-(IF(I323="no",0,'complete results'!$B$3)))+1)</f>
        <v>5.0000000000000044E-2</v>
      </c>
      <c r="P323" s="19">
        <f t="shared" si="12"/>
        <v>0</v>
      </c>
      <c r="Q3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3" s="20">
        <f>IF(ISBLANK(N323),,IF(ISBLANK(H323),,(IF(N323="WON-EW",((((O323-1)*K323)*'complete results'!$B$2)+('complete results'!$B$2*(O323-1))),IF(N323="WON",((((O323-1)*K323)*'complete results'!$B$2)+('complete results'!$B$2*(O323-1))),IF(N323="PLACED",((((O323-1)*K323)*'complete results'!$B$2)-'complete results'!$B$2),IF(K323=0,-'complete results'!$B$2,IF(K323=0,-'complete results'!$B$2,-('complete results'!$B$2*2)))))))*D323))</f>
        <v>0</v>
      </c>
    </row>
    <row r="324" spans="9:18" ht="15" x14ac:dyDescent="0.2">
      <c r="I324" s="10"/>
      <c r="J324" s="10"/>
      <c r="K324" s="10"/>
      <c r="N324" s="7"/>
      <c r="O324" s="19">
        <f>((H324-1)*(1-(IF(I324="no",0,'complete results'!$B$3)))+1)</f>
        <v>5.0000000000000044E-2</v>
      </c>
      <c r="P324" s="19">
        <f t="shared" si="12"/>
        <v>0</v>
      </c>
      <c r="Q3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4" s="20">
        <f>IF(ISBLANK(N324),,IF(ISBLANK(H324),,(IF(N324="WON-EW",((((O324-1)*K324)*'complete results'!$B$2)+('complete results'!$B$2*(O324-1))),IF(N324="WON",((((O324-1)*K324)*'complete results'!$B$2)+('complete results'!$B$2*(O324-1))),IF(N324="PLACED",((((O324-1)*K324)*'complete results'!$B$2)-'complete results'!$B$2),IF(K324=0,-'complete results'!$B$2,IF(K324=0,-'complete results'!$B$2,-('complete results'!$B$2*2)))))))*D324))</f>
        <v>0</v>
      </c>
    </row>
    <row r="325" spans="9:18" ht="15" x14ac:dyDescent="0.2">
      <c r="I325" s="10"/>
      <c r="J325" s="10"/>
      <c r="K325" s="10"/>
      <c r="N325" s="7"/>
      <c r="O325" s="19">
        <f>((H325-1)*(1-(IF(I325="no",0,'complete results'!$B$3)))+1)</f>
        <v>5.0000000000000044E-2</v>
      </c>
      <c r="P325" s="19">
        <f t="shared" si="12"/>
        <v>0</v>
      </c>
      <c r="Q3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5" s="20">
        <f>IF(ISBLANK(N325),,IF(ISBLANK(H325),,(IF(N325="WON-EW",((((O325-1)*K325)*'complete results'!$B$2)+('complete results'!$B$2*(O325-1))),IF(N325="WON",((((O325-1)*K325)*'complete results'!$B$2)+('complete results'!$B$2*(O325-1))),IF(N325="PLACED",((((O325-1)*K325)*'complete results'!$B$2)-'complete results'!$B$2),IF(K325=0,-'complete results'!$B$2,IF(K325=0,-'complete results'!$B$2,-('complete results'!$B$2*2)))))))*D325))</f>
        <v>0</v>
      </c>
    </row>
    <row r="326" spans="9:18" ht="15" x14ac:dyDescent="0.2">
      <c r="I326" s="10"/>
      <c r="J326" s="10"/>
      <c r="K326" s="10"/>
      <c r="N326" s="7"/>
      <c r="O326" s="19">
        <f>((H326-1)*(1-(IF(I326="no",0,'complete results'!$B$3)))+1)</f>
        <v>5.0000000000000044E-2</v>
      </c>
      <c r="P326" s="19">
        <f t="shared" si="12"/>
        <v>0</v>
      </c>
      <c r="Q3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6" s="20">
        <f>IF(ISBLANK(N326),,IF(ISBLANK(H326),,(IF(N326="WON-EW",((((O326-1)*K326)*'complete results'!$B$2)+('complete results'!$B$2*(O326-1))),IF(N326="WON",((((O326-1)*K326)*'complete results'!$B$2)+('complete results'!$B$2*(O326-1))),IF(N326="PLACED",((((O326-1)*K326)*'complete results'!$B$2)-'complete results'!$B$2),IF(K326=0,-'complete results'!$B$2,IF(K326=0,-'complete results'!$B$2,-('complete results'!$B$2*2)))))))*D326))</f>
        <v>0</v>
      </c>
    </row>
    <row r="327" spans="9:18" ht="15" x14ac:dyDescent="0.2">
      <c r="I327" s="10"/>
      <c r="J327" s="10"/>
      <c r="K327" s="10"/>
      <c r="N327" s="7"/>
      <c r="O327" s="19">
        <f>((H327-1)*(1-(IF(I327="no",0,'complete results'!$B$3)))+1)</f>
        <v>5.0000000000000044E-2</v>
      </c>
      <c r="P327" s="19">
        <f t="shared" si="12"/>
        <v>0</v>
      </c>
      <c r="Q3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7" s="20">
        <f>IF(ISBLANK(N327),,IF(ISBLANK(H327),,(IF(N327="WON-EW",((((O327-1)*K327)*'complete results'!$B$2)+('complete results'!$B$2*(O327-1))),IF(N327="WON",((((O327-1)*K327)*'complete results'!$B$2)+('complete results'!$B$2*(O327-1))),IF(N327="PLACED",((((O327-1)*K327)*'complete results'!$B$2)-'complete results'!$B$2),IF(K327=0,-'complete results'!$B$2,IF(K327=0,-'complete results'!$B$2,-('complete results'!$B$2*2)))))))*D327))</f>
        <v>0</v>
      </c>
    </row>
    <row r="328" spans="9:18" ht="15" x14ac:dyDescent="0.2">
      <c r="I328" s="10"/>
      <c r="J328" s="10"/>
      <c r="K328" s="10"/>
      <c r="N328" s="7"/>
      <c r="O328" s="19">
        <f>((H328-1)*(1-(IF(I328="no",0,'complete results'!$B$3)))+1)</f>
        <v>5.0000000000000044E-2</v>
      </c>
      <c r="P328" s="19">
        <f t="shared" si="12"/>
        <v>0</v>
      </c>
      <c r="Q3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8" s="20">
        <f>IF(ISBLANK(N328),,IF(ISBLANK(H328),,(IF(N328="WON-EW",((((O328-1)*K328)*'complete results'!$B$2)+('complete results'!$B$2*(O328-1))),IF(N328="WON",((((O328-1)*K328)*'complete results'!$B$2)+('complete results'!$B$2*(O328-1))),IF(N328="PLACED",((((O328-1)*K328)*'complete results'!$B$2)-'complete results'!$B$2),IF(K328=0,-'complete results'!$B$2,IF(K328=0,-'complete results'!$B$2,-('complete results'!$B$2*2)))))))*D328))</f>
        <v>0</v>
      </c>
    </row>
    <row r="329" spans="9:18" ht="15" x14ac:dyDescent="0.2">
      <c r="I329" s="10"/>
      <c r="J329" s="10"/>
      <c r="K329" s="10"/>
      <c r="N329" s="7"/>
      <c r="O329" s="19">
        <f>((H329-1)*(1-(IF(I329="no",0,'complete results'!$B$3)))+1)</f>
        <v>5.0000000000000044E-2</v>
      </c>
      <c r="P329" s="19">
        <f t="shared" si="12"/>
        <v>0</v>
      </c>
      <c r="Q3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9" s="20">
        <f>IF(ISBLANK(N329),,IF(ISBLANK(H329),,(IF(N329="WON-EW",((((O329-1)*K329)*'complete results'!$B$2)+('complete results'!$B$2*(O329-1))),IF(N329="WON",((((O329-1)*K329)*'complete results'!$B$2)+('complete results'!$B$2*(O329-1))),IF(N329="PLACED",((((O329-1)*K329)*'complete results'!$B$2)-'complete results'!$B$2),IF(K329=0,-'complete results'!$B$2,IF(K329=0,-'complete results'!$B$2,-('complete results'!$B$2*2)))))))*D329))</f>
        <v>0</v>
      </c>
    </row>
    <row r="330" spans="9:18" ht="15" x14ac:dyDescent="0.2">
      <c r="I330" s="10"/>
      <c r="J330" s="10"/>
      <c r="K330" s="10"/>
      <c r="N330" s="7"/>
      <c r="O330" s="19">
        <f>((H330-1)*(1-(IF(I330="no",0,'complete results'!$B$3)))+1)</f>
        <v>5.0000000000000044E-2</v>
      </c>
      <c r="P330" s="19">
        <f t="shared" si="12"/>
        <v>0</v>
      </c>
      <c r="Q3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0" s="20">
        <f>IF(ISBLANK(N330),,IF(ISBLANK(H330),,(IF(N330="WON-EW",((((O330-1)*K330)*'complete results'!$B$2)+('complete results'!$B$2*(O330-1))),IF(N330="WON",((((O330-1)*K330)*'complete results'!$B$2)+('complete results'!$B$2*(O330-1))),IF(N330="PLACED",((((O330-1)*K330)*'complete results'!$B$2)-'complete results'!$B$2),IF(K330=0,-'complete results'!$B$2,IF(K330=0,-'complete results'!$B$2,-('complete results'!$B$2*2)))))))*D330))</f>
        <v>0</v>
      </c>
    </row>
    <row r="331" spans="9:18" ht="15" x14ac:dyDescent="0.2">
      <c r="I331" s="10"/>
      <c r="J331" s="10"/>
      <c r="K331" s="10"/>
      <c r="N331" s="7"/>
      <c r="O331" s="19">
        <f>((H331-1)*(1-(IF(I331="no",0,'complete results'!$B$3)))+1)</f>
        <v>5.0000000000000044E-2</v>
      </c>
      <c r="P331" s="19">
        <f t="shared" si="12"/>
        <v>0</v>
      </c>
      <c r="Q3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1" s="20">
        <f>IF(ISBLANK(N331),,IF(ISBLANK(H331),,(IF(N331="WON-EW",((((O331-1)*K331)*'complete results'!$B$2)+('complete results'!$B$2*(O331-1))),IF(N331="WON",((((O331-1)*K331)*'complete results'!$B$2)+('complete results'!$B$2*(O331-1))),IF(N331="PLACED",((((O331-1)*K331)*'complete results'!$B$2)-'complete results'!$B$2),IF(K331=0,-'complete results'!$B$2,IF(K331=0,-'complete results'!$B$2,-('complete results'!$B$2*2)))))))*D331))</f>
        <v>0</v>
      </c>
    </row>
    <row r="332" spans="9:18" ht="15" x14ac:dyDescent="0.2">
      <c r="I332" s="10"/>
      <c r="J332" s="10"/>
      <c r="K332" s="10"/>
      <c r="N332" s="7"/>
      <c r="O332" s="19">
        <f>((H332-1)*(1-(IF(I332="no",0,'complete results'!$B$3)))+1)</f>
        <v>5.0000000000000044E-2</v>
      </c>
      <c r="P332" s="19">
        <f t="shared" si="12"/>
        <v>0</v>
      </c>
      <c r="Q3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2" s="20">
        <f>IF(ISBLANK(N332),,IF(ISBLANK(H332),,(IF(N332="WON-EW",((((O332-1)*K332)*'complete results'!$B$2)+('complete results'!$B$2*(O332-1))),IF(N332="WON",((((O332-1)*K332)*'complete results'!$B$2)+('complete results'!$B$2*(O332-1))),IF(N332="PLACED",((((O332-1)*K332)*'complete results'!$B$2)-'complete results'!$B$2),IF(K332=0,-'complete results'!$B$2,IF(K332=0,-'complete results'!$B$2,-('complete results'!$B$2*2)))))))*D332))</f>
        <v>0</v>
      </c>
    </row>
    <row r="333" spans="9:18" ht="15" x14ac:dyDescent="0.2">
      <c r="I333" s="10"/>
      <c r="J333" s="10"/>
      <c r="K333" s="10"/>
      <c r="N333" s="7"/>
      <c r="O333" s="19">
        <f>((H333-1)*(1-(IF(I333="no",0,'complete results'!$B$3)))+1)</f>
        <v>5.0000000000000044E-2</v>
      </c>
      <c r="P333" s="19">
        <f t="shared" si="12"/>
        <v>0</v>
      </c>
      <c r="Q3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3" s="20">
        <f>IF(ISBLANK(N333),,IF(ISBLANK(H333),,(IF(N333="WON-EW",((((O333-1)*K333)*'complete results'!$B$2)+('complete results'!$B$2*(O333-1))),IF(N333="WON",((((O333-1)*K333)*'complete results'!$B$2)+('complete results'!$B$2*(O333-1))),IF(N333="PLACED",((((O333-1)*K333)*'complete results'!$B$2)-'complete results'!$B$2),IF(K333=0,-'complete results'!$B$2,IF(K333=0,-'complete results'!$B$2,-('complete results'!$B$2*2)))))))*D333))</f>
        <v>0</v>
      </c>
    </row>
    <row r="334" spans="9:18" ht="15" x14ac:dyDescent="0.2">
      <c r="I334" s="10"/>
      <c r="J334" s="10"/>
      <c r="K334" s="10"/>
      <c r="N334" s="7"/>
      <c r="O334" s="19">
        <f>((H334-1)*(1-(IF(I334="no",0,'complete results'!$B$3)))+1)</f>
        <v>5.0000000000000044E-2</v>
      </c>
      <c r="P334" s="19">
        <f t="shared" si="12"/>
        <v>0</v>
      </c>
      <c r="Q3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4" s="20">
        <f>IF(ISBLANK(N334),,IF(ISBLANK(H334),,(IF(N334="WON-EW",((((O334-1)*K334)*'complete results'!$B$2)+('complete results'!$B$2*(O334-1))),IF(N334="WON",((((O334-1)*K334)*'complete results'!$B$2)+('complete results'!$B$2*(O334-1))),IF(N334="PLACED",((((O334-1)*K334)*'complete results'!$B$2)-'complete results'!$B$2),IF(K334=0,-'complete results'!$B$2,IF(K334=0,-'complete results'!$B$2,-('complete results'!$B$2*2)))))))*D334))</f>
        <v>0</v>
      </c>
    </row>
    <row r="335" spans="9:18" ht="15" x14ac:dyDescent="0.2">
      <c r="I335" s="10"/>
      <c r="J335" s="10"/>
      <c r="K335" s="10"/>
      <c r="N335" s="7"/>
      <c r="O335" s="19">
        <f>((H335-1)*(1-(IF(I335="no",0,'complete results'!$B$3)))+1)</f>
        <v>5.0000000000000044E-2</v>
      </c>
      <c r="P335" s="19">
        <f t="shared" si="12"/>
        <v>0</v>
      </c>
      <c r="Q3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5" s="20">
        <f>IF(ISBLANK(N335),,IF(ISBLANK(H335),,(IF(N335="WON-EW",((((O335-1)*K335)*'complete results'!$B$2)+('complete results'!$B$2*(O335-1))),IF(N335="WON",((((O335-1)*K335)*'complete results'!$B$2)+('complete results'!$B$2*(O335-1))),IF(N335="PLACED",((((O335-1)*K335)*'complete results'!$B$2)-'complete results'!$B$2),IF(K335=0,-'complete results'!$B$2,IF(K335=0,-'complete results'!$B$2,-('complete results'!$B$2*2)))))))*D335))</f>
        <v>0</v>
      </c>
    </row>
    <row r="336" spans="9:18" ht="15" x14ac:dyDescent="0.2">
      <c r="I336" s="10"/>
      <c r="J336" s="10"/>
      <c r="K336" s="10"/>
      <c r="N336" s="7"/>
      <c r="O336" s="19">
        <f>((H336-1)*(1-(IF(I336="no",0,'complete results'!$B$3)))+1)</f>
        <v>5.0000000000000044E-2</v>
      </c>
      <c r="P336" s="19">
        <f t="shared" si="12"/>
        <v>0</v>
      </c>
      <c r="Q3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6" s="20">
        <f>IF(ISBLANK(N336),,IF(ISBLANK(H336),,(IF(N336="WON-EW",((((O336-1)*K336)*'complete results'!$B$2)+('complete results'!$B$2*(O336-1))),IF(N336="WON",((((O336-1)*K336)*'complete results'!$B$2)+('complete results'!$B$2*(O336-1))),IF(N336="PLACED",((((O336-1)*K336)*'complete results'!$B$2)-'complete results'!$B$2),IF(K336=0,-'complete results'!$B$2,IF(K336=0,-'complete results'!$B$2,-('complete results'!$B$2*2)))))))*D336))</f>
        <v>0</v>
      </c>
    </row>
    <row r="337" spans="9:18" ht="15" x14ac:dyDescent="0.2">
      <c r="I337" s="10"/>
      <c r="J337" s="10"/>
      <c r="K337" s="10"/>
      <c r="N337" s="7"/>
      <c r="O337" s="19">
        <f>((H337-1)*(1-(IF(I337="no",0,'complete results'!$B$3)))+1)</f>
        <v>5.0000000000000044E-2</v>
      </c>
      <c r="P337" s="19">
        <f t="shared" si="12"/>
        <v>0</v>
      </c>
      <c r="Q3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7" s="20">
        <f>IF(ISBLANK(N337),,IF(ISBLANK(H337),,(IF(N337="WON-EW",((((O337-1)*K337)*'complete results'!$B$2)+('complete results'!$B$2*(O337-1))),IF(N337="WON",((((O337-1)*K337)*'complete results'!$B$2)+('complete results'!$B$2*(O337-1))),IF(N337="PLACED",((((O337-1)*K337)*'complete results'!$B$2)-'complete results'!$B$2),IF(K337=0,-'complete results'!$B$2,IF(K337=0,-'complete results'!$B$2,-('complete results'!$B$2*2)))))))*D337))</f>
        <v>0</v>
      </c>
    </row>
    <row r="338" spans="9:18" ht="15" x14ac:dyDescent="0.2">
      <c r="I338" s="10"/>
      <c r="J338" s="10"/>
      <c r="K338" s="10"/>
      <c r="N338" s="7"/>
      <c r="O338" s="19">
        <f>((H338-1)*(1-(IF(I338="no",0,'complete results'!$B$3)))+1)</f>
        <v>5.0000000000000044E-2</v>
      </c>
      <c r="P338" s="19">
        <f t="shared" si="12"/>
        <v>0</v>
      </c>
      <c r="Q3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8" s="20">
        <f>IF(ISBLANK(N338),,IF(ISBLANK(H338),,(IF(N338="WON-EW",((((O338-1)*K338)*'complete results'!$B$2)+('complete results'!$B$2*(O338-1))),IF(N338="WON",((((O338-1)*K338)*'complete results'!$B$2)+('complete results'!$B$2*(O338-1))),IF(N338="PLACED",((((O338-1)*K338)*'complete results'!$B$2)-'complete results'!$B$2),IF(K338=0,-'complete results'!$B$2,IF(K338=0,-'complete results'!$B$2,-('complete results'!$B$2*2)))))))*D338))</f>
        <v>0</v>
      </c>
    </row>
    <row r="339" spans="9:18" ht="15" x14ac:dyDescent="0.2">
      <c r="I339" s="10"/>
      <c r="J339" s="10"/>
      <c r="K339" s="10"/>
      <c r="N339" s="7"/>
      <c r="O339" s="19">
        <f>((H339-1)*(1-(IF(I339="no",0,'complete results'!$B$3)))+1)</f>
        <v>5.0000000000000044E-2</v>
      </c>
      <c r="P339" s="19">
        <f t="shared" si="12"/>
        <v>0</v>
      </c>
      <c r="Q3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9" s="20">
        <f>IF(ISBLANK(N339),,IF(ISBLANK(H339),,(IF(N339="WON-EW",((((O339-1)*K339)*'complete results'!$B$2)+('complete results'!$B$2*(O339-1))),IF(N339="WON",((((O339-1)*K339)*'complete results'!$B$2)+('complete results'!$B$2*(O339-1))),IF(N339="PLACED",((((O339-1)*K339)*'complete results'!$B$2)-'complete results'!$B$2),IF(K339=0,-'complete results'!$B$2,IF(K339=0,-'complete results'!$B$2,-('complete results'!$B$2*2)))))))*D339))</f>
        <v>0</v>
      </c>
    </row>
    <row r="340" spans="9:18" ht="15" x14ac:dyDescent="0.2">
      <c r="I340" s="10"/>
      <c r="J340" s="10"/>
      <c r="K340" s="10"/>
      <c r="N340" s="7"/>
      <c r="O340" s="19">
        <f>((H340-1)*(1-(IF(I340="no",0,'complete results'!$B$3)))+1)</f>
        <v>5.0000000000000044E-2</v>
      </c>
      <c r="P340" s="19">
        <f t="shared" ref="P340:P403" si="13">D340*IF(J340="yes",2,1)</f>
        <v>0</v>
      </c>
      <c r="Q3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0" s="20">
        <f>IF(ISBLANK(N340),,IF(ISBLANK(H340),,(IF(N340="WON-EW",((((O340-1)*K340)*'complete results'!$B$2)+('complete results'!$B$2*(O340-1))),IF(N340="WON",((((O340-1)*K340)*'complete results'!$B$2)+('complete results'!$B$2*(O340-1))),IF(N340="PLACED",((((O340-1)*K340)*'complete results'!$B$2)-'complete results'!$B$2),IF(K340=0,-'complete results'!$B$2,IF(K340=0,-'complete results'!$B$2,-('complete results'!$B$2*2)))))))*D340))</f>
        <v>0</v>
      </c>
    </row>
    <row r="341" spans="9:18" ht="15" x14ac:dyDescent="0.2">
      <c r="I341" s="10"/>
      <c r="J341" s="10"/>
      <c r="K341" s="10"/>
      <c r="N341" s="7"/>
      <c r="O341" s="19">
        <f>((H341-1)*(1-(IF(I341="no",0,'complete results'!$B$3)))+1)</f>
        <v>5.0000000000000044E-2</v>
      </c>
      <c r="P341" s="19">
        <f t="shared" si="13"/>
        <v>0</v>
      </c>
      <c r="Q3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1" s="20">
        <f>IF(ISBLANK(N341),,IF(ISBLANK(H341),,(IF(N341="WON-EW",((((O341-1)*K341)*'complete results'!$B$2)+('complete results'!$B$2*(O341-1))),IF(N341="WON",((((O341-1)*K341)*'complete results'!$B$2)+('complete results'!$B$2*(O341-1))),IF(N341="PLACED",((((O341-1)*K341)*'complete results'!$B$2)-'complete results'!$B$2),IF(K341=0,-'complete results'!$B$2,IF(K341=0,-'complete results'!$B$2,-('complete results'!$B$2*2)))))))*D341))</f>
        <v>0</v>
      </c>
    </row>
    <row r="342" spans="9:18" ht="15" x14ac:dyDescent="0.2">
      <c r="I342" s="10"/>
      <c r="J342" s="10"/>
      <c r="K342" s="10"/>
      <c r="N342" s="7"/>
      <c r="O342" s="19">
        <f>((H342-1)*(1-(IF(I342="no",0,'complete results'!$B$3)))+1)</f>
        <v>5.0000000000000044E-2</v>
      </c>
      <c r="P342" s="19">
        <f t="shared" si="13"/>
        <v>0</v>
      </c>
      <c r="Q3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2" s="20">
        <f>IF(ISBLANK(N342),,IF(ISBLANK(H342),,(IF(N342="WON-EW",((((O342-1)*K342)*'complete results'!$B$2)+('complete results'!$B$2*(O342-1))),IF(N342="WON",((((O342-1)*K342)*'complete results'!$B$2)+('complete results'!$B$2*(O342-1))),IF(N342="PLACED",((((O342-1)*K342)*'complete results'!$B$2)-'complete results'!$B$2),IF(K342=0,-'complete results'!$B$2,IF(K342=0,-'complete results'!$B$2,-('complete results'!$B$2*2)))))))*D342))</f>
        <v>0</v>
      </c>
    </row>
    <row r="343" spans="9:18" ht="15" x14ac:dyDescent="0.2">
      <c r="I343" s="10"/>
      <c r="J343" s="10"/>
      <c r="K343" s="10"/>
      <c r="N343" s="7"/>
      <c r="O343" s="19">
        <f>((H343-1)*(1-(IF(I343="no",0,'complete results'!$B$3)))+1)</f>
        <v>5.0000000000000044E-2</v>
      </c>
      <c r="P343" s="19">
        <f t="shared" si="13"/>
        <v>0</v>
      </c>
      <c r="Q3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3" s="20">
        <f>IF(ISBLANK(N343),,IF(ISBLANK(H343),,(IF(N343="WON-EW",((((O343-1)*K343)*'complete results'!$B$2)+('complete results'!$B$2*(O343-1))),IF(N343="WON",((((O343-1)*K343)*'complete results'!$B$2)+('complete results'!$B$2*(O343-1))),IF(N343="PLACED",((((O343-1)*K343)*'complete results'!$B$2)-'complete results'!$B$2),IF(K343=0,-'complete results'!$B$2,IF(K343=0,-'complete results'!$B$2,-('complete results'!$B$2*2)))))))*D343))</f>
        <v>0</v>
      </c>
    </row>
    <row r="344" spans="9:18" ht="15" x14ac:dyDescent="0.2">
      <c r="I344" s="10"/>
      <c r="J344" s="10"/>
      <c r="K344" s="10"/>
      <c r="N344" s="7"/>
      <c r="O344" s="19">
        <f>((H344-1)*(1-(IF(I344="no",0,'complete results'!$B$3)))+1)</f>
        <v>5.0000000000000044E-2</v>
      </c>
      <c r="P344" s="19">
        <f t="shared" si="13"/>
        <v>0</v>
      </c>
      <c r="Q3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4" s="20">
        <f>IF(ISBLANK(N344),,IF(ISBLANK(H344),,(IF(N344="WON-EW",((((O344-1)*K344)*'complete results'!$B$2)+('complete results'!$B$2*(O344-1))),IF(N344="WON",((((O344-1)*K344)*'complete results'!$B$2)+('complete results'!$B$2*(O344-1))),IF(N344="PLACED",((((O344-1)*K344)*'complete results'!$B$2)-'complete results'!$B$2),IF(K344=0,-'complete results'!$B$2,IF(K344=0,-'complete results'!$B$2,-('complete results'!$B$2*2)))))))*D344))</f>
        <v>0</v>
      </c>
    </row>
    <row r="345" spans="9:18" ht="15" x14ac:dyDescent="0.2">
      <c r="I345" s="10"/>
      <c r="J345" s="10"/>
      <c r="K345" s="10"/>
      <c r="N345" s="7"/>
      <c r="O345" s="19">
        <f>((H345-1)*(1-(IF(I345="no",0,'complete results'!$B$3)))+1)</f>
        <v>5.0000000000000044E-2</v>
      </c>
      <c r="P345" s="19">
        <f t="shared" si="13"/>
        <v>0</v>
      </c>
      <c r="Q3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5" s="20">
        <f>IF(ISBLANK(N345),,IF(ISBLANK(H345),,(IF(N345="WON-EW",((((O345-1)*K345)*'complete results'!$B$2)+('complete results'!$B$2*(O345-1))),IF(N345="WON",((((O345-1)*K345)*'complete results'!$B$2)+('complete results'!$B$2*(O345-1))),IF(N345="PLACED",((((O345-1)*K345)*'complete results'!$B$2)-'complete results'!$B$2),IF(K345=0,-'complete results'!$B$2,IF(K345=0,-'complete results'!$B$2,-('complete results'!$B$2*2)))))))*D345))</f>
        <v>0</v>
      </c>
    </row>
    <row r="346" spans="9:18" ht="15" x14ac:dyDescent="0.2">
      <c r="I346" s="10"/>
      <c r="J346" s="10"/>
      <c r="K346" s="10"/>
      <c r="N346" s="7"/>
      <c r="O346" s="19">
        <f>((H346-1)*(1-(IF(I346="no",0,'complete results'!$B$3)))+1)</f>
        <v>5.0000000000000044E-2</v>
      </c>
      <c r="P346" s="19">
        <f t="shared" si="13"/>
        <v>0</v>
      </c>
      <c r="Q3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6" s="20">
        <f>IF(ISBLANK(N346),,IF(ISBLANK(H346),,(IF(N346="WON-EW",((((O346-1)*K346)*'complete results'!$B$2)+('complete results'!$B$2*(O346-1))),IF(N346="WON",((((O346-1)*K346)*'complete results'!$B$2)+('complete results'!$B$2*(O346-1))),IF(N346="PLACED",((((O346-1)*K346)*'complete results'!$B$2)-'complete results'!$B$2),IF(K346=0,-'complete results'!$B$2,IF(K346=0,-'complete results'!$B$2,-('complete results'!$B$2*2)))))))*D346))</f>
        <v>0</v>
      </c>
    </row>
    <row r="347" spans="9:18" ht="15" x14ac:dyDescent="0.2">
      <c r="I347" s="10"/>
      <c r="J347" s="10"/>
      <c r="K347" s="10"/>
      <c r="N347" s="7"/>
      <c r="O347" s="19">
        <f>((H347-1)*(1-(IF(I347="no",0,'complete results'!$B$3)))+1)</f>
        <v>5.0000000000000044E-2</v>
      </c>
      <c r="P347" s="19">
        <f t="shared" si="13"/>
        <v>0</v>
      </c>
      <c r="Q3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7" s="20">
        <f>IF(ISBLANK(N347),,IF(ISBLANK(H347),,(IF(N347="WON-EW",((((O347-1)*K347)*'complete results'!$B$2)+('complete results'!$B$2*(O347-1))),IF(N347="WON",((((O347-1)*K347)*'complete results'!$B$2)+('complete results'!$B$2*(O347-1))),IF(N347="PLACED",((((O347-1)*K347)*'complete results'!$B$2)-'complete results'!$B$2),IF(K347=0,-'complete results'!$B$2,IF(K347=0,-'complete results'!$B$2,-('complete results'!$B$2*2)))))))*D347))</f>
        <v>0</v>
      </c>
    </row>
    <row r="348" spans="9:18" ht="15" x14ac:dyDescent="0.2">
      <c r="I348" s="10"/>
      <c r="J348" s="10"/>
      <c r="K348" s="10"/>
      <c r="N348" s="7"/>
      <c r="O348" s="19">
        <f>((H348-1)*(1-(IF(I348="no",0,'complete results'!$B$3)))+1)</f>
        <v>5.0000000000000044E-2</v>
      </c>
      <c r="P348" s="19">
        <f t="shared" si="13"/>
        <v>0</v>
      </c>
      <c r="Q3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8" s="20">
        <f>IF(ISBLANK(N348),,IF(ISBLANK(H348),,(IF(N348="WON-EW",((((O348-1)*K348)*'complete results'!$B$2)+('complete results'!$B$2*(O348-1))),IF(N348="WON",((((O348-1)*K348)*'complete results'!$B$2)+('complete results'!$B$2*(O348-1))),IF(N348="PLACED",((((O348-1)*K348)*'complete results'!$B$2)-'complete results'!$B$2),IF(K348=0,-'complete results'!$B$2,IF(K348=0,-'complete results'!$B$2,-('complete results'!$B$2*2)))))))*D348))</f>
        <v>0</v>
      </c>
    </row>
    <row r="349" spans="9:18" ht="15" x14ac:dyDescent="0.2">
      <c r="I349" s="10"/>
      <c r="J349" s="10"/>
      <c r="K349" s="10"/>
      <c r="N349" s="7"/>
      <c r="O349" s="19">
        <f>((H349-1)*(1-(IF(I349="no",0,'complete results'!$B$3)))+1)</f>
        <v>5.0000000000000044E-2</v>
      </c>
      <c r="P349" s="19">
        <f t="shared" si="13"/>
        <v>0</v>
      </c>
      <c r="Q3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9" s="20">
        <f>IF(ISBLANK(N349),,IF(ISBLANK(H349),,(IF(N349="WON-EW",((((O349-1)*K349)*'complete results'!$B$2)+('complete results'!$B$2*(O349-1))),IF(N349="WON",((((O349-1)*K349)*'complete results'!$B$2)+('complete results'!$B$2*(O349-1))),IF(N349="PLACED",((((O349-1)*K349)*'complete results'!$B$2)-'complete results'!$B$2),IF(K349=0,-'complete results'!$B$2,IF(K349=0,-'complete results'!$B$2,-('complete results'!$B$2*2)))))))*D349))</f>
        <v>0</v>
      </c>
    </row>
    <row r="350" spans="9:18" ht="15" x14ac:dyDescent="0.2">
      <c r="I350" s="10"/>
      <c r="J350" s="10"/>
      <c r="K350" s="10"/>
      <c r="N350" s="7"/>
      <c r="O350" s="19">
        <f>((H350-1)*(1-(IF(I350="no",0,'complete results'!$B$3)))+1)</f>
        <v>5.0000000000000044E-2</v>
      </c>
      <c r="P350" s="19">
        <f t="shared" si="13"/>
        <v>0</v>
      </c>
      <c r="Q3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0" s="20">
        <f>IF(ISBLANK(N350),,IF(ISBLANK(H350),,(IF(N350="WON-EW",((((O350-1)*K350)*'complete results'!$B$2)+('complete results'!$B$2*(O350-1))),IF(N350="WON",((((O350-1)*K350)*'complete results'!$B$2)+('complete results'!$B$2*(O350-1))),IF(N350="PLACED",((((O350-1)*K350)*'complete results'!$B$2)-'complete results'!$B$2),IF(K350=0,-'complete results'!$B$2,IF(K350=0,-'complete results'!$B$2,-('complete results'!$B$2*2)))))))*D350))</f>
        <v>0</v>
      </c>
    </row>
    <row r="351" spans="9:18" ht="15" x14ac:dyDescent="0.2">
      <c r="I351" s="10"/>
      <c r="J351" s="10"/>
      <c r="K351" s="10"/>
      <c r="N351" s="7"/>
      <c r="O351" s="19">
        <f>((H351-1)*(1-(IF(I351="no",0,'complete results'!$B$3)))+1)</f>
        <v>5.0000000000000044E-2</v>
      </c>
      <c r="P351" s="19">
        <f t="shared" si="13"/>
        <v>0</v>
      </c>
      <c r="Q3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1" s="20">
        <f>IF(ISBLANK(N351),,IF(ISBLANK(H351),,(IF(N351="WON-EW",((((O351-1)*K351)*'complete results'!$B$2)+('complete results'!$B$2*(O351-1))),IF(N351="WON",((((O351-1)*K351)*'complete results'!$B$2)+('complete results'!$B$2*(O351-1))),IF(N351="PLACED",((((O351-1)*K351)*'complete results'!$B$2)-'complete results'!$B$2),IF(K351=0,-'complete results'!$B$2,IF(K351=0,-'complete results'!$B$2,-('complete results'!$B$2*2)))))))*D351))</f>
        <v>0</v>
      </c>
    </row>
    <row r="352" spans="9:18" ht="15" x14ac:dyDescent="0.2">
      <c r="I352" s="10"/>
      <c r="J352" s="10"/>
      <c r="K352" s="10"/>
      <c r="N352" s="7"/>
      <c r="O352" s="19">
        <f>((H352-1)*(1-(IF(I352="no",0,'complete results'!$B$3)))+1)</f>
        <v>5.0000000000000044E-2</v>
      </c>
      <c r="P352" s="19">
        <f t="shared" si="13"/>
        <v>0</v>
      </c>
      <c r="Q3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2" s="20">
        <f>IF(ISBLANK(N352),,IF(ISBLANK(H352),,(IF(N352="WON-EW",((((O352-1)*K352)*'complete results'!$B$2)+('complete results'!$B$2*(O352-1))),IF(N352="WON",((((O352-1)*K352)*'complete results'!$B$2)+('complete results'!$B$2*(O352-1))),IF(N352="PLACED",((((O352-1)*K352)*'complete results'!$B$2)-'complete results'!$B$2),IF(K352=0,-'complete results'!$B$2,IF(K352=0,-'complete results'!$B$2,-('complete results'!$B$2*2)))))))*D352))</f>
        <v>0</v>
      </c>
    </row>
    <row r="353" spans="9:18" ht="15" x14ac:dyDescent="0.2">
      <c r="I353" s="10"/>
      <c r="J353" s="10"/>
      <c r="K353" s="10"/>
      <c r="N353" s="7"/>
      <c r="O353" s="19">
        <f>((H353-1)*(1-(IF(I353="no",0,'complete results'!$B$3)))+1)</f>
        <v>5.0000000000000044E-2</v>
      </c>
      <c r="P353" s="19">
        <f t="shared" si="13"/>
        <v>0</v>
      </c>
      <c r="Q3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3" s="20">
        <f>IF(ISBLANK(N353),,IF(ISBLANK(H353),,(IF(N353="WON-EW",((((O353-1)*K353)*'complete results'!$B$2)+('complete results'!$B$2*(O353-1))),IF(N353="WON",((((O353-1)*K353)*'complete results'!$B$2)+('complete results'!$B$2*(O353-1))),IF(N353="PLACED",((((O353-1)*K353)*'complete results'!$B$2)-'complete results'!$B$2),IF(K353=0,-'complete results'!$B$2,IF(K353=0,-'complete results'!$B$2,-('complete results'!$B$2*2)))))))*D353))</f>
        <v>0</v>
      </c>
    </row>
    <row r="354" spans="9:18" ht="15" x14ac:dyDescent="0.2">
      <c r="I354" s="10"/>
      <c r="J354" s="10"/>
      <c r="K354" s="10"/>
      <c r="N354" s="7"/>
      <c r="O354" s="19">
        <f>((H354-1)*(1-(IF(I354="no",0,'complete results'!$B$3)))+1)</f>
        <v>5.0000000000000044E-2</v>
      </c>
      <c r="P354" s="19">
        <f t="shared" si="13"/>
        <v>0</v>
      </c>
      <c r="Q3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4" s="20">
        <f>IF(ISBLANK(N354),,IF(ISBLANK(H354),,(IF(N354="WON-EW",((((O354-1)*K354)*'complete results'!$B$2)+('complete results'!$B$2*(O354-1))),IF(N354="WON",((((O354-1)*K354)*'complete results'!$B$2)+('complete results'!$B$2*(O354-1))),IF(N354="PLACED",((((O354-1)*K354)*'complete results'!$B$2)-'complete results'!$B$2),IF(K354=0,-'complete results'!$B$2,IF(K354=0,-'complete results'!$B$2,-('complete results'!$B$2*2)))))))*D354))</f>
        <v>0</v>
      </c>
    </row>
    <row r="355" spans="9:18" ht="15" x14ac:dyDescent="0.2">
      <c r="I355" s="10"/>
      <c r="J355" s="10"/>
      <c r="K355" s="10"/>
      <c r="N355" s="7"/>
      <c r="O355" s="19">
        <f>((H355-1)*(1-(IF(I355="no",0,'complete results'!$B$3)))+1)</f>
        <v>5.0000000000000044E-2</v>
      </c>
      <c r="P355" s="19">
        <f t="shared" si="13"/>
        <v>0</v>
      </c>
      <c r="Q3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5" s="20">
        <f>IF(ISBLANK(N355),,IF(ISBLANK(H355),,(IF(N355="WON-EW",((((O355-1)*K355)*'complete results'!$B$2)+('complete results'!$B$2*(O355-1))),IF(N355="WON",((((O355-1)*K355)*'complete results'!$B$2)+('complete results'!$B$2*(O355-1))),IF(N355="PLACED",((((O355-1)*K355)*'complete results'!$B$2)-'complete results'!$B$2),IF(K355=0,-'complete results'!$B$2,IF(K355=0,-'complete results'!$B$2,-('complete results'!$B$2*2)))))))*D355))</f>
        <v>0</v>
      </c>
    </row>
    <row r="356" spans="9:18" ht="15" x14ac:dyDescent="0.2">
      <c r="I356" s="10"/>
      <c r="J356" s="10"/>
      <c r="K356" s="10"/>
      <c r="N356" s="7"/>
      <c r="O356" s="19">
        <f>((H356-1)*(1-(IF(I356="no",0,'complete results'!$B$3)))+1)</f>
        <v>5.0000000000000044E-2</v>
      </c>
      <c r="P356" s="19">
        <f t="shared" si="13"/>
        <v>0</v>
      </c>
      <c r="Q3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6" s="20">
        <f>IF(ISBLANK(N356),,IF(ISBLANK(H356),,(IF(N356="WON-EW",((((O356-1)*K356)*'complete results'!$B$2)+('complete results'!$B$2*(O356-1))),IF(N356="WON",((((O356-1)*K356)*'complete results'!$B$2)+('complete results'!$B$2*(O356-1))),IF(N356="PLACED",((((O356-1)*K356)*'complete results'!$B$2)-'complete results'!$B$2),IF(K356=0,-'complete results'!$B$2,IF(K356=0,-'complete results'!$B$2,-('complete results'!$B$2*2)))))))*D356))</f>
        <v>0</v>
      </c>
    </row>
    <row r="357" spans="9:18" ht="15" x14ac:dyDescent="0.2">
      <c r="I357" s="10"/>
      <c r="J357" s="10"/>
      <c r="K357" s="10"/>
      <c r="N357" s="7"/>
      <c r="O357" s="19">
        <f>((H357-1)*(1-(IF(I357="no",0,'complete results'!$B$3)))+1)</f>
        <v>5.0000000000000044E-2</v>
      </c>
      <c r="P357" s="19">
        <f t="shared" si="13"/>
        <v>0</v>
      </c>
      <c r="Q3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7" s="20">
        <f>IF(ISBLANK(N357),,IF(ISBLANK(H357),,(IF(N357="WON-EW",((((O357-1)*K357)*'complete results'!$B$2)+('complete results'!$B$2*(O357-1))),IF(N357="WON",((((O357-1)*K357)*'complete results'!$B$2)+('complete results'!$B$2*(O357-1))),IF(N357="PLACED",((((O357-1)*K357)*'complete results'!$B$2)-'complete results'!$B$2),IF(K357=0,-'complete results'!$B$2,IF(K357=0,-'complete results'!$B$2,-('complete results'!$B$2*2)))))))*D357))</f>
        <v>0</v>
      </c>
    </row>
    <row r="358" spans="9:18" ht="15" x14ac:dyDescent="0.2">
      <c r="I358" s="10"/>
      <c r="J358" s="10"/>
      <c r="K358" s="10"/>
      <c r="N358" s="7"/>
      <c r="O358" s="19">
        <f>((H358-1)*(1-(IF(I358="no",0,'complete results'!$B$3)))+1)</f>
        <v>5.0000000000000044E-2</v>
      </c>
      <c r="P358" s="19">
        <f t="shared" si="13"/>
        <v>0</v>
      </c>
      <c r="Q3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8" s="20">
        <f>IF(ISBLANK(N358),,IF(ISBLANK(H358),,(IF(N358="WON-EW",((((O358-1)*K358)*'complete results'!$B$2)+('complete results'!$B$2*(O358-1))),IF(N358="WON",((((O358-1)*K358)*'complete results'!$B$2)+('complete results'!$B$2*(O358-1))),IF(N358="PLACED",((((O358-1)*K358)*'complete results'!$B$2)-'complete results'!$B$2),IF(K358=0,-'complete results'!$B$2,IF(K358=0,-'complete results'!$B$2,-('complete results'!$B$2*2)))))))*D358))</f>
        <v>0</v>
      </c>
    </row>
    <row r="359" spans="9:18" ht="15" x14ac:dyDescent="0.2">
      <c r="I359" s="10"/>
      <c r="J359" s="10"/>
      <c r="K359" s="10"/>
      <c r="N359" s="7"/>
      <c r="O359" s="19">
        <f>((H359-1)*(1-(IF(I359="no",0,'complete results'!$B$3)))+1)</f>
        <v>5.0000000000000044E-2</v>
      </c>
      <c r="P359" s="19">
        <f t="shared" si="13"/>
        <v>0</v>
      </c>
      <c r="Q3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9" s="20">
        <f>IF(ISBLANK(N359),,IF(ISBLANK(H359),,(IF(N359="WON-EW",((((O359-1)*K359)*'complete results'!$B$2)+('complete results'!$B$2*(O359-1))),IF(N359="WON",((((O359-1)*K359)*'complete results'!$B$2)+('complete results'!$B$2*(O359-1))),IF(N359="PLACED",((((O359-1)*K359)*'complete results'!$B$2)-'complete results'!$B$2),IF(K359=0,-'complete results'!$B$2,IF(K359=0,-'complete results'!$B$2,-('complete results'!$B$2*2)))))))*D359))</f>
        <v>0</v>
      </c>
    </row>
    <row r="360" spans="9:18" ht="15" x14ac:dyDescent="0.2">
      <c r="I360" s="10"/>
      <c r="J360" s="10"/>
      <c r="K360" s="10"/>
      <c r="N360" s="7"/>
      <c r="O360" s="19">
        <f>((H360-1)*(1-(IF(I360="no",0,'complete results'!$B$3)))+1)</f>
        <v>5.0000000000000044E-2</v>
      </c>
      <c r="P360" s="19">
        <f t="shared" si="13"/>
        <v>0</v>
      </c>
      <c r="Q3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0" s="20">
        <f>IF(ISBLANK(N360),,IF(ISBLANK(H360),,(IF(N360="WON-EW",((((O360-1)*K360)*'complete results'!$B$2)+('complete results'!$B$2*(O360-1))),IF(N360="WON",((((O360-1)*K360)*'complete results'!$B$2)+('complete results'!$B$2*(O360-1))),IF(N360="PLACED",((((O360-1)*K360)*'complete results'!$B$2)-'complete results'!$B$2),IF(K360=0,-'complete results'!$B$2,IF(K360=0,-'complete results'!$B$2,-('complete results'!$B$2*2)))))))*D360))</f>
        <v>0</v>
      </c>
    </row>
    <row r="361" spans="9:18" ht="15" x14ac:dyDescent="0.2">
      <c r="I361" s="10"/>
      <c r="J361" s="10"/>
      <c r="K361" s="10"/>
      <c r="N361" s="7"/>
      <c r="O361" s="19">
        <f>((H361-1)*(1-(IF(I361="no",0,'complete results'!$B$3)))+1)</f>
        <v>5.0000000000000044E-2</v>
      </c>
      <c r="P361" s="19">
        <f t="shared" si="13"/>
        <v>0</v>
      </c>
      <c r="Q3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1" s="20">
        <f>IF(ISBLANK(N361),,IF(ISBLANK(H361),,(IF(N361="WON-EW",((((O361-1)*K361)*'complete results'!$B$2)+('complete results'!$B$2*(O361-1))),IF(N361="WON",((((O361-1)*K361)*'complete results'!$B$2)+('complete results'!$B$2*(O361-1))),IF(N361="PLACED",((((O361-1)*K361)*'complete results'!$B$2)-'complete results'!$B$2),IF(K361=0,-'complete results'!$B$2,IF(K361=0,-'complete results'!$B$2,-('complete results'!$B$2*2)))))))*D361))</f>
        <v>0</v>
      </c>
    </row>
    <row r="362" spans="9:18" ht="15" x14ac:dyDescent="0.2">
      <c r="I362" s="10"/>
      <c r="J362" s="10"/>
      <c r="K362" s="10"/>
      <c r="N362" s="7"/>
      <c r="O362" s="19">
        <f>((H362-1)*(1-(IF(I362="no",0,'complete results'!$B$3)))+1)</f>
        <v>5.0000000000000044E-2</v>
      </c>
      <c r="P362" s="19">
        <f t="shared" si="13"/>
        <v>0</v>
      </c>
      <c r="Q3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2" s="20">
        <f>IF(ISBLANK(N362),,IF(ISBLANK(H362),,(IF(N362="WON-EW",((((O362-1)*K362)*'complete results'!$B$2)+('complete results'!$B$2*(O362-1))),IF(N362="WON",((((O362-1)*K362)*'complete results'!$B$2)+('complete results'!$B$2*(O362-1))),IF(N362="PLACED",((((O362-1)*K362)*'complete results'!$B$2)-'complete results'!$B$2),IF(K362=0,-'complete results'!$B$2,IF(K362=0,-'complete results'!$B$2,-('complete results'!$B$2*2)))))))*D362))</f>
        <v>0</v>
      </c>
    </row>
    <row r="363" spans="9:18" ht="15" x14ac:dyDescent="0.2">
      <c r="I363" s="10"/>
      <c r="J363" s="10"/>
      <c r="K363" s="10"/>
      <c r="N363" s="7"/>
      <c r="O363" s="19">
        <f>((H363-1)*(1-(IF(I363="no",0,'complete results'!$B$3)))+1)</f>
        <v>5.0000000000000044E-2</v>
      </c>
      <c r="P363" s="19">
        <f t="shared" si="13"/>
        <v>0</v>
      </c>
      <c r="Q3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3" s="20">
        <f>IF(ISBLANK(N363),,IF(ISBLANK(H363),,(IF(N363="WON-EW",((((O363-1)*K363)*'complete results'!$B$2)+('complete results'!$B$2*(O363-1))),IF(N363="WON",((((O363-1)*K363)*'complete results'!$B$2)+('complete results'!$B$2*(O363-1))),IF(N363="PLACED",((((O363-1)*K363)*'complete results'!$B$2)-'complete results'!$B$2),IF(K363=0,-'complete results'!$B$2,IF(K363=0,-'complete results'!$B$2,-('complete results'!$B$2*2)))))))*D363))</f>
        <v>0</v>
      </c>
    </row>
    <row r="364" spans="9:18" ht="15" x14ac:dyDescent="0.2">
      <c r="I364" s="10"/>
      <c r="J364" s="10"/>
      <c r="K364" s="10"/>
      <c r="N364" s="7"/>
      <c r="O364" s="19">
        <f>((H364-1)*(1-(IF(I364="no",0,'complete results'!$B$3)))+1)</f>
        <v>5.0000000000000044E-2</v>
      </c>
      <c r="P364" s="19">
        <f t="shared" si="13"/>
        <v>0</v>
      </c>
      <c r="Q3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4" s="20">
        <f>IF(ISBLANK(N364),,IF(ISBLANK(H364),,(IF(N364="WON-EW",((((O364-1)*K364)*'complete results'!$B$2)+('complete results'!$B$2*(O364-1))),IF(N364="WON",((((O364-1)*K364)*'complete results'!$B$2)+('complete results'!$B$2*(O364-1))),IF(N364="PLACED",((((O364-1)*K364)*'complete results'!$B$2)-'complete results'!$B$2),IF(K364=0,-'complete results'!$B$2,IF(K364=0,-'complete results'!$B$2,-('complete results'!$B$2*2)))))))*D364))</f>
        <v>0</v>
      </c>
    </row>
    <row r="365" spans="9:18" ht="15" x14ac:dyDescent="0.2">
      <c r="I365" s="10"/>
      <c r="J365" s="10"/>
      <c r="K365" s="10"/>
      <c r="N365" s="7"/>
      <c r="O365" s="19">
        <f>((H365-1)*(1-(IF(I365="no",0,'complete results'!$B$3)))+1)</f>
        <v>5.0000000000000044E-2</v>
      </c>
      <c r="P365" s="19">
        <f t="shared" si="13"/>
        <v>0</v>
      </c>
      <c r="Q3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5" s="20">
        <f>IF(ISBLANK(N365),,IF(ISBLANK(H365),,(IF(N365="WON-EW",((((O365-1)*K365)*'complete results'!$B$2)+('complete results'!$B$2*(O365-1))),IF(N365="WON",((((O365-1)*K365)*'complete results'!$B$2)+('complete results'!$B$2*(O365-1))),IF(N365="PLACED",((((O365-1)*K365)*'complete results'!$B$2)-'complete results'!$B$2),IF(K365=0,-'complete results'!$B$2,IF(K365=0,-'complete results'!$B$2,-('complete results'!$B$2*2)))))))*D365))</f>
        <v>0</v>
      </c>
    </row>
    <row r="366" spans="9:18" ht="15" x14ac:dyDescent="0.2">
      <c r="I366" s="10"/>
      <c r="J366" s="10"/>
      <c r="K366" s="10"/>
      <c r="N366" s="7"/>
      <c r="O366" s="19">
        <f>((H366-1)*(1-(IF(I366="no",0,'complete results'!$B$3)))+1)</f>
        <v>5.0000000000000044E-2</v>
      </c>
      <c r="P366" s="19">
        <f t="shared" si="13"/>
        <v>0</v>
      </c>
      <c r="Q3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6" s="20">
        <f>IF(ISBLANK(N366),,IF(ISBLANK(H366),,(IF(N366="WON-EW",((((O366-1)*K366)*'complete results'!$B$2)+('complete results'!$B$2*(O366-1))),IF(N366="WON",((((O366-1)*K366)*'complete results'!$B$2)+('complete results'!$B$2*(O366-1))),IF(N366="PLACED",((((O366-1)*K366)*'complete results'!$B$2)-'complete results'!$B$2),IF(K366=0,-'complete results'!$B$2,IF(K366=0,-'complete results'!$B$2,-('complete results'!$B$2*2)))))))*D366))</f>
        <v>0</v>
      </c>
    </row>
    <row r="367" spans="9:18" ht="15" x14ac:dyDescent="0.2">
      <c r="I367" s="10"/>
      <c r="J367" s="10"/>
      <c r="K367" s="10"/>
      <c r="N367" s="7"/>
      <c r="O367" s="19">
        <f>((H367-1)*(1-(IF(I367="no",0,'complete results'!$B$3)))+1)</f>
        <v>5.0000000000000044E-2</v>
      </c>
      <c r="P367" s="19">
        <f t="shared" si="13"/>
        <v>0</v>
      </c>
      <c r="Q3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7" s="20">
        <f>IF(ISBLANK(N367),,IF(ISBLANK(H367),,(IF(N367="WON-EW",((((O367-1)*K367)*'complete results'!$B$2)+('complete results'!$B$2*(O367-1))),IF(N367="WON",((((O367-1)*K367)*'complete results'!$B$2)+('complete results'!$B$2*(O367-1))),IF(N367="PLACED",((((O367-1)*K367)*'complete results'!$B$2)-'complete results'!$B$2),IF(K367=0,-'complete results'!$B$2,IF(K367=0,-'complete results'!$B$2,-('complete results'!$B$2*2)))))))*D367))</f>
        <v>0</v>
      </c>
    </row>
    <row r="368" spans="9:18" ht="15" x14ac:dyDescent="0.2">
      <c r="I368" s="10"/>
      <c r="J368" s="10"/>
      <c r="K368" s="10"/>
      <c r="N368" s="7"/>
      <c r="O368" s="19">
        <f>((H368-1)*(1-(IF(I368="no",0,'complete results'!$B$3)))+1)</f>
        <v>5.0000000000000044E-2</v>
      </c>
      <c r="P368" s="19">
        <f t="shared" si="13"/>
        <v>0</v>
      </c>
      <c r="Q3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8" s="20">
        <f>IF(ISBLANK(N368),,IF(ISBLANK(H368),,(IF(N368="WON-EW",((((O368-1)*K368)*'complete results'!$B$2)+('complete results'!$B$2*(O368-1))),IF(N368="WON",((((O368-1)*K368)*'complete results'!$B$2)+('complete results'!$B$2*(O368-1))),IF(N368="PLACED",((((O368-1)*K368)*'complete results'!$B$2)-'complete results'!$B$2),IF(K368=0,-'complete results'!$B$2,IF(K368=0,-'complete results'!$B$2,-('complete results'!$B$2*2)))))))*D368))</f>
        <v>0</v>
      </c>
    </row>
    <row r="369" spans="9:18" ht="15" x14ac:dyDescent="0.2">
      <c r="I369" s="10"/>
      <c r="J369" s="10"/>
      <c r="K369" s="10"/>
      <c r="N369" s="7"/>
      <c r="O369" s="19">
        <f>((H369-1)*(1-(IF(I369="no",0,'complete results'!$B$3)))+1)</f>
        <v>5.0000000000000044E-2</v>
      </c>
      <c r="P369" s="19">
        <f t="shared" si="13"/>
        <v>0</v>
      </c>
      <c r="Q3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9" s="20">
        <f>IF(ISBLANK(N369),,IF(ISBLANK(H369),,(IF(N369="WON-EW",((((O369-1)*K369)*'complete results'!$B$2)+('complete results'!$B$2*(O369-1))),IF(N369="WON",((((O369-1)*K369)*'complete results'!$B$2)+('complete results'!$B$2*(O369-1))),IF(N369="PLACED",((((O369-1)*K369)*'complete results'!$B$2)-'complete results'!$B$2),IF(K369=0,-'complete results'!$B$2,IF(K369=0,-'complete results'!$B$2,-('complete results'!$B$2*2)))))))*D369))</f>
        <v>0</v>
      </c>
    </row>
    <row r="370" spans="9:18" ht="15" x14ac:dyDescent="0.2">
      <c r="I370" s="10"/>
      <c r="J370" s="10"/>
      <c r="K370" s="10"/>
      <c r="N370" s="7"/>
      <c r="O370" s="19">
        <f>((H370-1)*(1-(IF(I370="no",0,'complete results'!$B$3)))+1)</f>
        <v>5.0000000000000044E-2</v>
      </c>
      <c r="P370" s="19">
        <f t="shared" si="13"/>
        <v>0</v>
      </c>
      <c r="Q3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0" s="20">
        <f>IF(ISBLANK(N370),,IF(ISBLANK(H370),,(IF(N370="WON-EW",((((O370-1)*K370)*'complete results'!$B$2)+('complete results'!$B$2*(O370-1))),IF(N370="WON",((((O370-1)*K370)*'complete results'!$B$2)+('complete results'!$B$2*(O370-1))),IF(N370="PLACED",((((O370-1)*K370)*'complete results'!$B$2)-'complete results'!$B$2),IF(K370=0,-'complete results'!$B$2,IF(K370=0,-'complete results'!$B$2,-('complete results'!$B$2*2)))))))*D370))</f>
        <v>0</v>
      </c>
    </row>
    <row r="371" spans="9:18" ht="15" x14ac:dyDescent="0.2">
      <c r="I371" s="10"/>
      <c r="J371" s="10"/>
      <c r="K371" s="10"/>
      <c r="N371" s="7"/>
      <c r="O371" s="19">
        <f>((H371-1)*(1-(IF(I371="no",0,'complete results'!$B$3)))+1)</f>
        <v>5.0000000000000044E-2</v>
      </c>
      <c r="P371" s="19">
        <f t="shared" si="13"/>
        <v>0</v>
      </c>
      <c r="Q3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1" s="20">
        <f>IF(ISBLANK(N371),,IF(ISBLANK(H371),,(IF(N371="WON-EW",((((O371-1)*K371)*'complete results'!$B$2)+('complete results'!$B$2*(O371-1))),IF(N371="WON",((((O371-1)*K371)*'complete results'!$B$2)+('complete results'!$B$2*(O371-1))),IF(N371="PLACED",((((O371-1)*K371)*'complete results'!$B$2)-'complete results'!$B$2),IF(K371=0,-'complete results'!$B$2,IF(K371=0,-'complete results'!$B$2,-('complete results'!$B$2*2)))))))*D371))</f>
        <v>0</v>
      </c>
    </row>
    <row r="372" spans="9:18" ht="15" x14ac:dyDescent="0.2">
      <c r="I372" s="10"/>
      <c r="J372" s="10"/>
      <c r="K372" s="10"/>
      <c r="N372" s="7"/>
      <c r="O372" s="19">
        <f>((H372-1)*(1-(IF(I372="no",0,'complete results'!$B$3)))+1)</f>
        <v>5.0000000000000044E-2</v>
      </c>
      <c r="P372" s="19">
        <f t="shared" si="13"/>
        <v>0</v>
      </c>
      <c r="Q3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2" s="20">
        <f>IF(ISBLANK(N372),,IF(ISBLANK(H372),,(IF(N372="WON-EW",((((O372-1)*K372)*'complete results'!$B$2)+('complete results'!$B$2*(O372-1))),IF(N372="WON",((((O372-1)*K372)*'complete results'!$B$2)+('complete results'!$B$2*(O372-1))),IF(N372="PLACED",((((O372-1)*K372)*'complete results'!$B$2)-'complete results'!$B$2),IF(K372=0,-'complete results'!$B$2,IF(K372=0,-'complete results'!$B$2,-('complete results'!$B$2*2)))))))*D372))</f>
        <v>0</v>
      </c>
    </row>
    <row r="373" spans="9:18" ht="15" x14ac:dyDescent="0.2">
      <c r="I373" s="10"/>
      <c r="J373" s="10"/>
      <c r="K373" s="10"/>
      <c r="N373" s="7"/>
      <c r="O373" s="19">
        <f>((H373-1)*(1-(IF(I373="no",0,'complete results'!$B$3)))+1)</f>
        <v>5.0000000000000044E-2</v>
      </c>
      <c r="P373" s="19">
        <f t="shared" si="13"/>
        <v>0</v>
      </c>
      <c r="Q3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3" s="20">
        <f>IF(ISBLANK(N373),,IF(ISBLANK(H373),,(IF(N373="WON-EW",((((O373-1)*K373)*'complete results'!$B$2)+('complete results'!$B$2*(O373-1))),IF(N373="WON",((((O373-1)*K373)*'complete results'!$B$2)+('complete results'!$B$2*(O373-1))),IF(N373="PLACED",((((O373-1)*K373)*'complete results'!$B$2)-'complete results'!$B$2),IF(K373=0,-'complete results'!$B$2,IF(K373=0,-'complete results'!$B$2,-('complete results'!$B$2*2)))))))*D373))</f>
        <v>0</v>
      </c>
    </row>
    <row r="374" spans="9:18" ht="15" x14ac:dyDescent="0.2">
      <c r="I374" s="10"/>
      <c r="J374" s="10"/>
      <c r="K374" s="10"/>
      <c r="N374" s="7"/>
      <c r="O374" s="19">
        <f>((H374-1)*(1-(IF(I374="no",0,'complete results'!$B$3)))+1)</f>
        <v>5.0000000000000044E-2</v>
      </c>
      <c r="P374" s="19">
        <f t="shared" si="13"/>
        <v>0</v>
      </c>
      <c r="Q3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4" s="20">
        <f>IF(ISBLANK(N374),,IF(ISBLANK(H374),,(IF(N374="WON-EW",((((O374-1)*K374)*'complete results'!$B$2)+('complete results'!$B$2*(O374-1))),IF(N374="WON",((((O374-1)*K374)*'complete results'!$B$2)+('complete results'!$B$2*(O374-1))),IF(N374="PLACED",((((O374-1)*K374)*'complete results'!$B$2)-'complete results'!$B$2),IF(K374=0,-'complete results'!$B$2,IF(K374=0,-'complete results'!$B$2,-('complete results'!$B$2*2)))))))*D374))</f>
        <v>0</v>
      </c>
    </row>
    <row r="375" spans="9:18" ht="15" x14ac:dyDescent="0.2">
      <c r="I375" s="10"/>
      <c r="J375" s="10"/>
      <c r="K375" s="10"/>
      <c r="N375" s="7"/>
      <c r="O375" s="19">
        <f>((H375-1)*(1-(IF(I375="no",0,'complete results'!$B$3)))+1)</f>
        <v>5.0000000000000044E-2</v>
      </c>
      <c r="P375" s="19">
        <f t="shared" si="13"/>
        <v>0</v>
      </c>
      <c r="Q3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5" s="20">
        <f>IF(ISBLANK(N375),,IF(ISBLANK(H375),,(IF(N375="WON-EW",((((O375-1)*K375)*'complete results'!$B$2)+('complete results'!$B$2*(O375-1))),IF(N375="WON",((((O375-1)*K375)*'complete results'!$B$2)+('complete results'!$B$2*(O375-1))),IF(N375="PLACED",((((O375-1)*K375)*'complete results'!$B$2)-'complete results'!$B$2),IF(K375=0,-'complete results'!$B$2,IF(K375=0,-'complete results'!$B$2,-('complete results'!$B$2*2)))))))*D375))</f>
        <v>0</v>
      </c>
    </row>
    <row r="376" spans="9:18" ht="15" x14ac:dyDescent="0.2">
      <c r="I376" s="10"/>
      <c r="J376" s="10"/>
      <c r="K376" s="10"/>
      <c r="N376" s="7"/>
      <c r="O376" s="19">
        <f>((H376-1)*(1-(IF(I376="no",0,'complete results'!$B$3)))+1)</f>
        <v>5.0000000000000044E-2</v>
      </c>
      <c r="P376" s="19">
        <f t="shared" si="13"/>
        <v>0</v>
      </c>
      <c r="Q3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6" s="20">
        <f>IF(ISBLANK(N376),,IF(ISBLANK(H376),,(IF(N376="WON-EW",((((O376-1)*K376)*'complete results'!$B$2)+('complete results'!$B$2*(O376-1))),IF(N376="WON",((((O376-1)*K376)*'complete results'!$B$2)+('complete results'!$B$2*(O376-1))),IF(N376="PLACED",((((O376-1)*K376)*'complete results'!$B$2)-'complete results'!$B$2),IF(K376=0,-'complete results'!$B$2,IF(K376=0,-'complete results'!$B$2,-('complete results'!$B$2*2)))))))*D376))</f>
        <v>0</v>
      </c>
    </row>
    <row r="377" spans="9:18" ht="15" x14ac:dyDescent="0.2">
      <c r="I377" s="10"/>
      <c r="J377" s="10"/>
      <c r="K377" s="10"/>
      <c r="N377" s="7"/>
      <c r="O377" s="19">
        <f>((H377-1)*(1-(IF(I377="no",0,'complete results'!$B$3)))+1)</f>
        <v>5.0000000000000044E-2</v>
      </c>
      <c r="P377" s="19">
        <f t="shared" si="13"/>
        <v>0</v>
      </c>
      <c r="Q3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7" s="20">
        <f>IF(ISBLANK(N377),,IF(ISBLANK(H377),,(IF(N377="WON-EW",((((O377-1)*K377)*'complete results'!$B$2)+('complete results'!$B$2*(O377-1))),IF(N377="WON",((((O377-1)*K377)*'complete results'!$B$2)+('complete results'!$B$2*(O377-1))),IF(N377="PLACED",((((O377-1)*K377)*'complete results'!$B$2)-'complete results'!$B$2),IF(K377=0,-'complete results'!$B$2,IF(K377=0,-'complete results'!$B$2,-('complete results'!$B$2*2)))))))*D377))</f>
        <v>0</v>
      </c>
    </row>
    <row r="378" spans="9:18" ht="15" x14ac:dyDescent="0.2">
      <c r="I378" s="10"/>
      <c r="J378" s="10"/>
      <c r="K378" s="10"/>
      <c r="N378" s="7"/>
      <c r="O378" s="19">
        <f>((H378-1)*(1-(IF(I378="no",0,'complete results'!$B$3)))+1)</f>
        <v>5.0000000000000044E-2</v>
      </c>
      <c r="P378" s="19">
        <f t="shared" si="13"/>
        <v>0</v>
      </c>
      <c r="Q3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8" s="20">
        <f>IF(ISBLANK(N378),,IF(ISBLANK(H378),,(IF(N378="WON-EW",((((O378-1)*K378)*'complete results'!$B$2)+('complete results'!$B$2*(O378-1))),IF(N378="WON",((((O378-1)*K378)*'complete results'!$B$2)+('complete results'!$B$2*(O378-1))),IF(N378="PLACED",((((O378-1)*K378)*'complete results'!$B$2)-'complete results'!$B$2),IF(K378=0,-'complete results'!$B$2,IF(K378=0,-'complete results'!$B$2,-('complete results'!$B$2*2)))))))*D378))</f>
        <v>0</v>
      </c>
    </row>
    <row r="379" spans="9:18" ht="15" x14ac:dyDescent="0.2">
      <c r="I379" s="10"/>
      <c r="J379" s="10"/>
      <c r="K379" s="10"/>
      <c r="N379" s="7"/>
      <c r="O379" s="19">
        <f>((H379-1)*(1-(IF(I379="no",0,'complete results'!$B$3)))+1)</f>
        <v>5.0000000000000044E-2</v>
      </c>
      <c r="P379" s="19">
        <f t="shared" si="13"/>
        <v>0</v>
      </c>
      <c r="Q3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9" s="20">
        <f>IF(ISBLANK(N379),,IF(ISBLANK(H379),,(IF(N379="WON-EW",((((O379-1)*K379)*'complete results'!$B$2)+('complete results'!$B$2*(O379-1))),IF(N379="WON",((((O379-1)*K379)*'complete results'!$B$2)+('complete results'!$B$2*(O379-1))),IF(N379="PLACED",((((O379-1)*K379)*'complete results'!$B$2)-'complete results'!$B$2),IF(K379=0,-'complete results'!$B$2,IF(K379=0,-'complete results'!$B$2,-('complete results'!$B$2*2)))))))*D379))</f>
        <v>0</v>
      </c>
    </row>
    <row r="380" spans="9:18" ht="15" x14ac:dyDescent="0.2">
      <c r="I380" s="10"/>
      <c r="J380" s="10"/>
      <c r="K380" s="10"/>
      <c r="N380" s="7"/>
      <c r="O380" s="19">
        <f>((H380-1)*(1-(IF(I380="no",0,'complete results'!$B$3)))+1)</f>
        <v>5.0000000000000044E-2</v>
      </c>
      <c r="P380" s="19">
        <f t="shared" si="13"/>
        <v>0</v>
      </c>
      <c r="Q3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0" s="20">
        <f>IF(ISBLANK(N380),,IF(ISBLANK(H380),,(IF(N380="WON-EW",((((O380-1)*K380)*'complete results'!$B$2)+('complete results'!$B$2*(O380-1))),IF(N380="WON",((((O380-1)*K380)*'complete results'!$B$2)+('complete results'!$B$2*(O380-1))),IF(N380="PLACED",((((O380-1)*K380)*'complete results'!$B$2)-'complete results'!$B$2),IF(K380=0,-'complete results'!$B$2,IF(K380=0,-'complete results'!$B$2,-('complete results'!$B$2*2)))))))*D380))</f>
        <v>0</v>
      </c>
    </row>
    <row r="381" spans="9:18" ht="15" x14ac:dyDescent="0.2">
      <c r="I381" s="10"/>
      <c r="J381" s="10"/>
      <c r="K381" s="10"/>
      <c r="N381" s="7"/>
      <c r="O381" s="19">
        <f>((H381-1)*(1-(IF(I381="no",0,'complete results'!$B$3)))+1)</f>
        <v>5.0000000000000044E-2</v>
      </c>
      <c r="P381" s="19">
        <f t="shared" si="13"/>
        <v>0</v>
      </c>
      <c r="Q3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1" s="20">
        <f>IF(ISBLANK(N381),,IF(ISBLANK(H381),,(IF(N381="WON-EW",((((O381-1)*K381)*'complete results'!$B$2)+('complete results'!$B$2*(O381-1))),IF(N381="WON",((((O381-1)*K381)*'complete results'!$B$2)+('complete results'!$B$2*(O381-1))),IF(N381="PLACED",((((O381-1)*K381)*'complete results'!$B$2)-'complete results'!$B$2),IF(K381=0,-'complete results'!$B$2,IF(K381=0,-'complete results'!$B$2,-('complete results'!$B$2*2)))))))*D381))</f>
        <v>0</v>
      </c>
    </row>
    <row r="382" spans="9:18" ht="15" x14ac:dyDescent="0.2">
      <c r="I382" s="10"/>
      <c r="J382" s="10"/>
      <c r="K382" s="10"/>
      <c r="N382" s="7"/>
      <c r="O382" s="19">
        <f>((H382-1)*(1-(IF(I382="no",0,'complete results'!$B$3)))+1)</f>
        <v>5.0000000000000044E-2</v>
      </c>
      <c r="P382" s="19">
        <f t="shared" si="13"/>
        <v>0</v>
      </c>
      <c r="Q3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2" s="20">
        <f>IF(ISBLANK(N382),,IF(ISBLANK(H382),,(IF(N382="WON-EW",((((O382-1)*K382)*'complete results'!$B$2)+('complete results'!$B$2*(O382-1))),IF(N382="WON",((((O382-1)*K382)*'complete results'!$B$2)+('complete results'!$B$2*(O382-1))),IF(N382="PLACED",((((O382-1)*K382)*'complete results'!$B$2)-'complete results'!$B$2),IF(K382=0,-'complete results'!$B$2,IF(K382=0,-'complete results'!$B$2,-('complete results'!$B$2*2)))))))*D382))</f>
        <v>0</v>
      </c>
    </row>
    <row r="383" spans="9:18" ht="15" x14ac:dyDescent="0.2">
      <c r="I383" s="10"/>
      <c r="J383" s="10"/>
      <c r="K383" s="10"/>
      <c r="N383" s="7"/>
      <c r="O383" s="19">
        <f>((H383-1)*(1-(IF(I383="no",0,'complete results'!$B$3)))+1)</f>
        <v>5.0000000000000044E-2</v>
      </c>
      <c r="P383" s="19">
        <f t="shared" si="13"/>
        <v>0</v>
      </c>
      <c r="Q3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3" s="20">
        <f>IF(ISBLANK(N383),,IF(ISBLANK(H383),,(IF(N383="WON-EW",((((O383-1)*K383)*'complete results'!$B$2)+('complete results'!$B$2*(O383-1))),IF(N383="WON",((((O383-1)*K383)*'complete results'!$B$2)+('complete results'!$B$2*(O383-1))),IF(N383="PLACED",((((O383-1)*K383)*'complete results'!$B$2)-'complete results'!$B$2),IF(K383=0,-'complete results'!$B$2,IF(K383=0,-'complete results'!$B$2,-('complete results'!$B$2*2)))))))*D383))</f>
        <v>0</v>
      </c>
    </row>
    <row r="384" spans="9:18" ht="15" x14ac:dyDescent="0.2">
      <c r="I384" s="10"/>
      <c r="J384" s="10"/>
      <c r="K384" s="10"/>
      <c r="N384" s="7"/>
      <c r="O384" s="19">
        <f>((H384-1)*(1-(IF(I384="no",0,'complete results'!$B$3)))+1)</f>
        <v>5.0000000000000044E-2</v>
      </c>
      <c r="P384" s="19">
        <f t="shared" si="13"/>
        <v>0</v>
      </c>
      <c r="Q3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4" s="20">
        <f>IF(ISBLANK(N384),,IF(ISBLANK(H384),,(IF(N384="WON-EW",((((O384-1)*K384)*'complete results'!$B$2)+('complete results'!$B$2*(O384-1))),IF(N384="WON",((((O384-1)*K384)*'complete results'!$B$2)+('complete results'!$B$2*(O384-1))),IF(N384="PLACED",((((O384-1)*K384)*'complete results'!$B$2)-'complete results'!$B$2),IF(K384=0,-'complete results'!$B$2,IF(K384=0,-'complete results'!$B$2,-('complete results'!$B$2*2)))))))*D384))</f>
        <v>0</v>
      </c>
    </row>
    <row r="385" spans="9:18" ht="15" x14ac:dyDescent="0.2">
      <c r="I385" s="10"/>
      <c r="J385" s="10"/>
      <c r="K385" s="10"/>
      <c r="N385" s="7"/>
      <c r="O385" s="19">
        <f>((H385-1)*(1-(IF(I385="no",0,'complete results'!$B$3)))+1)</f>
        <v>5.0000000000000044E-2</v>
      </c>
      <c r="P385" s="19">
        <f t="shared" si="13"/>
        <v>0</v>
      </c>
      <c r="Q3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5" s="20">
        <f>IF(ISBLANK(N385),,IF(ISBLANK(H385),,(IF(N385="WON-EW",((((O385-1)*K385)*'complete results'!$B$2)+('complete results'!$B$2*(O385-1))),IF(N385="WON",((((O385-1)*K385)*'complete results'!$B$2)+('complete results'!$B$2*(O385-1))),IF(N385="PLACED",((((O385-1)*K385)*'complete results'!$B$2)-'complete results'!$B$2),IF(K385=0,-'complete results'!$B$2,IF(K385=0,-'complete results'!$B$2,-('complete results'!$B$2*2)))))))*D385))</f>
        <v>0</v>
      </c>
    </row>
    <row r="386" spans="9:18" ht="15" x14ac:dyDescent="0.2">
      <c r="I386" s="10"/>
      <c r="J386" s="10"/>
      <c r="K386" s="10"/>
      <c r="N386" s="7"/>
      <c r="O386" s="19">
        <f>((H386-1)*(1-(IF(I386="no",0,'complete results'!$B$3)))+1)</f>
        <v>5.0000000000000044E-2</v>
      </c>
      <c r="P386" s="19">
        <f t="shared" si="13"/>
        <v>0</v>
      </c>
      <c r="Q3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6" s="20">
        <f>IF(ISBLANK(N386),,IF(ISBLANK(H386),,(IF(N386="WON-EW",((((O386-1)*K386)*'complete results'!$B$2)+('complete results'!$B$2*(O386-1))),IF(N386="WON",((((O386-1)*K386)*'complete results'!$B$2)+('complete results'!$B$2*(O386-1))),IF(N386="PLACED",((((O386-1)*K386)*'complete results'!$B$2)-'complete results'!$B$2),IF(K386=0,-'complete results'!$B$2,IF(K386=0,-'complete results'!$B$2,-('complete results'!$B$2*2)))))))*D386))</f>
        <v>0</v>
      </c>
    </row>
    <row r="387" spans="9:18" ht="15" x14ac:dyDescent="0.2">
      <c r="I387" s="10"/>
      <c r="J387" s="10"/>
      <c r="K387" s="10"/>
      <c r="N387" s="7"/>
      <c r="O387" s="19">
        <f>((H387-1)*(1-(IF(I387="no",0,'complete results'!$B$3)))+1)</f>
        <v>5.0000000000000044E-2</v>
      </c>
      <c r="P387" s="19">
        <f t="shared" si="13"/>
        <v>0</v>
      </c>
      <c r="Q3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7" s="20">
        <f>IF(ISBLANK(N387),,IF(ISBLANK(H387),,(IF(N387="WON-EW",((((O387-1)*K387)*'complete results'!$B$2)+('complete results'!$B$2*(O387-1))),IF(N387="WON",((((O387-1)*K387)*'complete results'!$B$2)+('complete results'!$B$2*(O387-1))),IF(N387="PLACED",((((O387-1)*K387)*'complete results'!$B$2)-'complete results'!$B$2),IF(K387=0,-'complete results'!$B$2,IF(K387=0,-'complete results'!$B$2,-('complete results'!$B$2*2)))))))*D387))</f>
        <v>0</v>
      </c>
    </row>
    <row r="388" spans="9:18" ht="15" x14ac:dyDescent="0.2">
      <c r="I388" s="10"/>
      <c r="J388" s="10"/>
      <c r="K388" s="10"/>
      <c r="N388" s="7"/>
      <c r="O388" s="19">
        <f>((H388-1)*(1-(IF(I388="no",0,'complete results'!$B$3)))+1)</f>
        <v>5.0000000000000044E-2</v>
      </c>
      <c r="P388" s="19">
        <f t="shared" si="13"/>
        <v>0</v>
      </c>
      <c r="Q3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8" s="20">
        <f>IF(ISBLANK(N388),,IF(ISBLANK(H388),,(IF(N388="WON-EW",((((O388-1)*K388)*'complete results'!$B$2)+('complete results'!$B$2*(O388-1))),IF(N388="WON",((((O388-1)*K388)*'complete results'!$B$2)+('complete results'!$B$2*(O388-1))),IF(N388="PLACED",((((O388-1)*K388)*'complete results'!$B$2)-'complete results'!$B$2),IF(K388=0,-'complete results'!$B$2,IF(K388=0,-'complete results'!$B$2,-('complete results'!$B$2*2)))))))*D388))</f>
        <v>0</v>
      </c>
    </row>
    <row r="389" spans="9:18" ht="15" x14ac:dyDescent="0.2">
      <c r="I389" s="10"/>
      <c r="J389" s="10"/>
      <c r="K389" s="10"/>
      <c r="N389" s="7"/>
      <c r="O389" s="19">
        <f>((H389-1)*(1-(IF(I389="no",0,'complete results'!$B$3)))+1)</f>
        <v>5.0000000000000044E-2</v>
      </c>
      <c r="P389" s="19">
        <f t="shared" si="13"/>
        <v>0</v>
      </c>
      <c r="Q3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9" s="20">
        <f>IF(ISBLANK(N389),,IF(ISBLANK(H389),,(IF(N389="WON-EW",((((O389-1)*K389)*'complete results'!$B$2)+('complete results'!$B$2*(O389-1))),IF(N389="WON",((((O389-1)*K389)*'complete results'!$B$2)+('complete results'!$B$2*(O389-1))),IF(N389="PLACED",((((O389-1)*K389)*'complete results'!$B$2)-'complete results'!$B$2),IF(K389=0,-'complete results'!$B$2,IF(K389=0,-'complete results'!$B$2,-('complete results'!$B$2*2)))))))*D389))</f>
        <v>0</v>
      </c>
    </row>
    <row r="390" spans="9:18" ht="15" x14ac:dyDescent="0.2">
      <c r="I390" s="10"/>
      <c r="J390" s="10"/>
      <c r="K390" s="10"/>
      <c r="N390" s="7"/>
      <c r="O390" s="19">
        <f>((H390-1)*(1-(IF(I390="no",0,'complete results'!$B$3)))+1)</f>
        <v>5.0000000000000044E-2</v>
      </c>
      <c r="P390" s="19">
        <f t="shared" si="13"/>
        <v>0</v>
      </c>
      <c r="Q3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0" s="20">
        <f>IF(ISBLANK(N390),,IF(ISBLANK(H390),,(IF(N390="WON-EW",((((O390-1)*K390)*'complete results'!$B$2)+('complete results'!$B$2*(O390-1))),IF(N390="WON",((((O390-1)*K390)*'complete results'!$B$2)+('complete results'!$B$2*(O390-1))),IF(N390="PLACED",((((O390-1)*K390)*'complete results'!$B$2)-'complete results'!$B$2),IF(K390=0,-'complete results'!$B$2,IF(K390=0,-'complete results'!$B$2,-('complete results'!$B$2*2)))))))*D390))</f>
        <v>0</v>
      </c>
    </row>
    <row r="391" spans="9:18" ht="15" x14ac:dyDescent="0.2">
      <c r="I391" s="10"/>
      <c r="J391" s="10"/>
      <c r="K391" s="10"/>
      <c r="N391" s="7"/>
      <c r="O391" s="19">
        <f>((H391-1)*(1-(IF(I391="no",0,'complete results'!$B$3)))+1)</f>
        <v>5.0000000000000044E-2</v>
      </c>
      <c r="P391" s="19">
        <f t="shared" si="13"/>
        <v>0</v>
      </c>
      <c r="Q3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1" s="20">
        <f>IF(ISBLANK(N391),,IF(ISBLANK(H391),,(IF(N391="WON-EW",((((O391-1)*K391)*'complete results'!$B$2)+('complete results'!$B$2*(O391-1))),IF(N391="WON",((((O391-1)*K391)*'complete results'!$B$2)+('complete results'!$B$2*(O391-1))),IF(N391="PLACED",((((O391-1)*K391)*'complete results'!$B$2)-'complete results'!$B$2),IF(K391=0,-'complete results'!$B$2,IF(K391=0,-'complete results'!$B$2,-('complete results'!$B$2*2)))))))*D391))</f>
        <v>0</v>
      </c>
    </row>
    <row r="392" spans="9:18" ht="15" x14ac:dyDescent="0.2">
      <c r="I392" s="10"/>
      <c r="J392" s="10"/>
      <c r="K392" s="10"/>
      <c r="N392" s="7"/>
      <c r="O392" s="19">
        <f>((H392-1)*(1-(IF(I392="no",0,'complete results'!$B$3)))+1)</f>
        <v>5.0000000000000044E-2</v>
      </c>
      <c r="P392" s="19">
        <f t="shared" si="13"/>
        <v>0</v>
      </c>
      <c r="Q3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2" s="20">
        <f>IF(ISBLANK(N392),,IF(ISBLANK(H392),,(IF(N392="WON-EW",((((O392-1)*K392)*'complete results'!$B$2)+('complete results'!$B$2*(O392-1))),IF(N392="WON",((((O392-1)*K392)*'complete results'!$B$2)+('complete results'!$B$2*(O392-1))),IF(N392="PLACED",((((O392-1)*K392)*'complete results'!$B$2)-'complete results'!$B$2),IF(K392=0,-'complete results'!$B$2,IF(K392=0,-'complete results'!$B$2,-('complete results'!$B$2*2)))))))*D392))</f>
        <v>0</v>
      </c>
    </row>
    <row r="393" spans="9:18" ht="15" x14ac:dyDescent="0.2">
      <c r="I393" s="10"/>
      <c r="J393" s="10"/>
      <c r="K393" s="10"/>
      <c r="N393" s="7"/>
      <c r="O393" s="19">
        <f>((H393-1)*(1-(IF(I393="no",0,'complete results'!$B$3)))+1)</f>
        <v>5.0000000000000044E-2</v>
      </c>
      <c r="P393" s="19">
        <f t="shared" si="13"/>
        <v>0</v>
      </c>
      <c r="Q3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3" s="20">
        <f>IF(ISBLANK(N393),,IF(ISBLANK(H393),,(IF(N393="WON-EW",((((O393-1)*K393)*'complete results'!$B$2)+('complete results'!$B$2*(O393-1))),IF(N393="WON",((((O393-1)*K393)*'complete results'!$B$2)+('complete results'!$B$2*(O393-1))),IF(N393="PLACED",((((O393-1)*K393)*'complete results'!$B$2)-'complete results'!$B$2),IF(K393=0,-'complete results'!$B$2,IF(K393=0,-'complete results'!$B$2,-('complete results'!$B$2*2)))))))*D393))</f>
        <v>0</v>
      </c>
    </row>
    <row r="394" spans="9:18" ht="15" x14ac:dyDescent="0.2">
      <c r="I394" s="10"/>
      <c r="J394" s="10"/>
      <c r="K394" s="10"/>
      <c r="N394" s="7"/>
      <c r="O394" s="19">
        <f>((H394-1)*(1-(IF(I394="no",0,'complete results'!$B$3)))+1)</f>
        <v>5.0000000000000044E-2</v>
      </c>
      <c r="P394" s="19">
        <f t="shared" si="13"/>
        <v>0</v>
      </c>
      <c r="Q3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4" s="20">
        <f>IF(ISBLANK(N394),,IF(ISBLANK(H394),,(IF(N394="WON-EW",((((O394-1)*K394)*'complete results'!$B$2)+('complete results'!$B$2*(O394-1))),IF(N394="WON",((((O394-1)*K394)*'complete results'!$B$2)+('complete results'!$B$2*(O394-1))),IF(N394="PLACED",((((O394-1)*K394)*'complete results'!$B$2)-'complete results'!$B$2),IF(K394=0,-'complete results'!$B$2,IF(K394=0,-'complete results'!$B$2,-('complete results'!$B$2*2)))))))*D394))</f>
        <v>0</v>
      </c>
    </row>
    <row r="395" spans="9:18" ht="15" x14ac:dyDescent="0.2">
      <c r="I395" s="10"/>
      <c r="J395" s="10"/>
      <c r="K395" s="10"/>
      <c r="N395" s="7"/>
      <c r="O395" s="19">
        <f>((H395-1)*(1-(IF(I395="no",0,'complete results'!$B$3)))+1)</f>
        <v>5.0000000000000044E-2</v>
      </c>
      <c r="P395" s="19">
        <f t="shared" si="13"/>
        <v>0</v>
      </c>
      <c r="Q3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5" s="20">
        <f>IF(ISBLANK(N395),,IF(ISBLANK(H395),,(IF(N395="WON-EW",((((O395-1)*K395)*'complete results'!$B$2)+('complete results'!$B$2*(O395-1))),IF(N395="WON",((((O395-1)*K395)*'complete results'!$B$2)+('complete results'!$B$2*(O395-1))),IF(N395="PLACED",((((O395-1)*K395)*'complete results'!$B$2)-'complete results'!$B$2),IF(K395=0,-'complete results'!$B$2,IF(K395=0,-'complete results'!$B$2,-('complete results'!$B$2*2)))))))*D395))</f>
        <v>0</v>
      </c>
    </row>
    <row r="396" spans="9:18" ht="15" x14ac:dyDescent="0.2">
      <c r="I396" s="10"/>
      <c r="J396" s="10"/>
      <c r="K396" s="10"/>
      <c r="N396" s="7"/>
      <c r="O396" s="19">
        <f>((H396-1)*(1-(IF(I396="no",0,'complete results'!$B$3)))+1)</f>
        <v>5.0000000000000044E-2</v>
      </c>
      <c r="P396" s="19">
        <f t="shared" si="13"/>
        <v>0</v>
      </c>
      <c r="Q3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6" s="20">
        <f>IF(ISBLANK(N396),,IF(ISBLANK(H396),,(IF(N396="WON-EW",((((O396-1)*K396)*'complete results'!$B$2)+('complete results'!$B$2*(O396-1))),IF(N396="WON",((((O396-1)*K396)*'complete results'!$B$2)+('complete results'!$B$2*(O396-1))),IF(N396="PLACED",((((O396-1)*K396)*'complete results'!$B$2)-'complete results'!$B$2),IF(K396=0,-'complete results'!$B$2,IF(K396=0,-'complete results'!$B$2,-('complete results'!$B$2*2)))))))*D396))</f>
        <v>0</v>
      </c>
    </row>
    <row r="397" spans="9:18" ht="15" x14ac:dyDescent="0.2">
      <c r="I397" s="10"/>
      <c r="J397" s="10"/>
      <c r="K397" s="10"/>
      <c r="N397" s="7"/>
      <c r="O397" s="19">
        <f>((H397-1)*(1-(IF(I397="no",0,'complete results'!$B$3)))+1)</f>
        <v>5.0000000000000044E-2</v>
      </c>
      <c r="P397" s="19">
        <f t="shared" si="13"/>
        <v>0</v>
      </c>
      <c r="Q3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7" s="20">
        <f>IF(ISBLANK(N397),,IF(ISBLANK(H397),,(IF(N397="WON-EW",((((O397-1)*K397)*'complete results'!$B$2)+('complete results'!$B$2*(O397-1))),IF(N397="WON",((((O397-1)*K397)*'complete results'!$B$2)+('complete results'!$B$2*(O397-1))),IF(N397="PLACED",((((O397-1)*K397)*'complete results'!$B$2)-'complete results'!$B$2),IF(K397=0,-'complete results'!$B$2,IF(K397=0,-'complete results'!$B$2,-('complete results'!$B$2*2)))))))*D397))</f>
        <v>0</v>
      </c>
    </row>
    <row r="398" spans="9:18" ht="15" x14ac:dyDescent="0.2">
      <c r="I398" s="10"/>
      <c r="J398" s="10"/>
      <c r="K398" s="10"/>
      <c r="N398" s="7"/>
      <c r="O398" s="19">
        <f>((H398-1)*(1-(IF(I398="no",0,'complete results'!$B$3)))+1)</f>
        <v>5.0000000000000044E-2</v>
      </c>
      <c r="P398" s="19">
        <f t="shared" si="13"/>
        <v>0</v>
      </c>
      <c r="Q3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8" s="20">
        <f>IF(ISBLANK(N398),,IF(ISBLANK(H398),,(IF(N398="WON-EW",((((O398-1)*K398)*'complete results'!$B$2)+('complete results'!$B$2*(O398-1))),IF(N398="WON",((((O398-1)*K398)*'complete results'!$B$2)+('complete results'!$B$2*(O398-1))),IF(N398="PLACED",((((O398-1)*K398)*'complete results'!$B$2)-'complete results'!$B$2),IF(K398=0,-'complete results'!$B$2,IF(K398=0,-'complete results'!$B$2,-('complete results'!$B$2*2)))))))*D398))</f>
        <v>0</v>
      </c>
    </row>
    <row r="399" spans="9:18" ht="15" x14ac:dyDescent="0.2">
      <c r="I399" s="10"/>
      <c r="J399" s="10"/>
      <c r="K399" s="10"/>
      <c r="N399" s="7"/>
      <c r="O399" s="19">
        <f>((H399-1)*(1-(IF(I399="no",0,'complete results'!$B$3)))+1)</f>
        <v>5.0000000000000044E-2</v>
      </c>
      <c r="P399" s="19">
        <f t="shared" si="13"/>
        <v>0</v>
      </c>
      <c r="Q3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9" s="20">
        <f>IF(ISBLANK(N399),,IF(ISBLANK(H399),,(IF(N399="WON-EW",((((O399-1)*K399)*'complete results'!$B$2)+('complete results'!$B$2*(O399-1))),IF(N399="WON",((((O399-1)*K399)*'complete results'!$B$2)+('complete results'!$B$2*(O399-1))),IF(N399="PLACED",((((O399-1)*K399)*'complete results'!$B$2)-'complete results'!$B$2),IF(K399=0,-'complete results'!$B$2,IF(K399=0,-'complete results'!$B$2,-('complete results'!$B$2*2)))))))*D399))</f>
        <v>0</v>
      </c>
    </row>
    <row r="400" spans="9:18" ht="15" x14ac:dyDescent="0.2">
      <c r="I400" s="10"/>
      <c r="J400" s="10"/>
      <c r="K400" s="10"/>
      <c r="N400" s="7"/>
      <c r="O400" s="19">
        <f>((H400-1)*(1-(IF(I400="no",0,'complete results'!$B$3)))+1)</f>
        <v>5.0000000000000044E-2</v>
      </c>
      <c r="P400" s="19">
        <f t="shared" si="13"/>
        <v>0</v>
      </c>
      <c r="Q4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0" s="20">
        <f>IF(ISBLANK(N400),,IF(ISBLANK(H400),,(IF(N400="WON-EW",((((O400-1)*K400)*'complete results'!$B$2)+('complete results'!$B$2*(O400-1))),IF(N400="WON",((((O400-1)*K400)*'complete results'!$B$2)+('complete results'!$B$2*(O400-1))),IF(N400="PLACED",((((O400-1)*K400)*'complete results'!$B$2)-'complete results'!$B$2),IF(K400=0,-'complete results'!$B$2,IF(K400=0,-'complete results'!$B$2,-('complete results'!$B$2*2)))))))*D400))</f>
        <v>0</v>
      </c>
    </row>
    <row r="401" spans="9:18" ht="15" x14ac:dyDescent="0.2">
      <c r="I401" s="10"/>
      <c r="J401" s="10"/>
      <c r="K401" s="10"/>
      <c r="N401" s="7"/>
      <c r="O401" s="19">
        <f>((H401-1)*(1-(IF(I401="no",0,'complete results'!$B$3)))+1)</f>
        <v>5.0000000000000044E-2</v>
      </c>
      <c r="P401" s="19">
        <f t="shared" si="13"/>
        <v>0</v>
      </c>
      <c r="Q4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1" s="20">
        <f>IF(ISBLANK(N401),,IF(ISBLANK(H401),,(IF(N401="WON-EW",((((O401-1)*K401)*'complete results'!$B$2)+('complete results'!$B$2*(O401-1))),IF(N401="WON",((((O401-1)*K401)*'complete results'!$B$2)+('complete results'!$B$2*(O401-1))),IF(N401="PLACED",((((O401-1)*K401)*'complete results'!$B$2)-'complete results'!$B$2),IF(K401=0,-'complete results'!$B$2,IF(K401=0,-'complete results'!$B$2,-('complete results'!$B$2*2)))))))*D401))</f>
        <v>0</v>
      </c>
    </row>
    <row r="402" spans="9:18" ht="15" x14ac:dyDescent="0.2">
      <c r="I402" s="10"/>
      <c r="J402" s="10"/>
      <c r="K402" s="10"/>
      <c r="N402" s="7"/>
      <c r="O402" s="19">
        <f>((H402-1)*(1-(IF(I402="no",0,'complete results'!$B$3)))+1)</f>
        <v>5.0000000000000044E-2</v>
      </c>
      <c r="P402" s="19">
        <f t="shared" si="13"/>
        <v>0</v>
      </c>
      <c r="Q4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2" s="20">
        <f>IF(ISBLANK(N402),,IF(ISBLANK(H402),,(IF(N402="WON-EW",((((O402-1)*K402)*'complete results'!$B$2)+('complete results'!$B$2*(O402-1))),IF(N402="WON",((((O402-1)*K402)*'complete results'!$B$2)+('complete results'!$B$2*(O402-1))),IF(N402="PLACED",((((O402-1)*K402)*'complete results'!$B$2)-'complete results'!$B$2),IF(K402=0,-'complete results'!$B$2,IF(K402=0,-'complete results'!$B$2,-('complete results'!$B$2*2)))))))*D402))</f>
        <v>0</v>
      </c>
    </row>
    <row r="403" spans="9:18" ht="15" x14ac:dyDescent="0.2">
      <c r="I403" s="10"/>
      <c r="J403" s="10"/>
      <c r="K403" s="10"/>
      <c r="N403" s="7"/>
      <c r="O403" s="19">
        <f>((H403-1)*(1-(IF(I403="no",0,'complete results'!$B$3)))+1)</f>
        <v>5.0000000000000044E-2</v>
      </c>
      <c r="P403" s="19">
        <f t="shared" si="13"/>
        <v>0</v>
      </c>
      <c r="Q4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3" s="20">
        <f>IF(ISBLANK(N403),,IF(ISBLANK(H403),,(IF(N403="WON-EW",((((O403-1)*K403)*'complete results'!$B$2)+('complete results'!$B$2*(O403-1))),IF(N403="WON",((((O403-1)*K403)*'complete results'!$B$2)+('complete results'!$B$2*(O403-1))),IF(N403="PLACED",((((O403-1)*K403)*'complete results'!$B$2)-'complete results'!$B$2),IF(K403=0,-'complete results'!$B$2,IF(K403=0,-'complete results'!$B$2,-('complete results'!$B$2*2)))))))*D403))</f>
        <v>0</v>
      </c>
    </row>
    <row r="404" spans="9:18" ht="15" x14ac:dyDescent="0.2">
      <c r="I404" s="10"/>
      <c r="J404" s="10"/>
      <c r="K404" s="10"/>
      <c r="N404" s="7"/>
      <c r="O404" s="19">
        <f>((H404-1)*(1-(IF(I404="no",0,'complete results'!$B$3)))+1)</f>
        <v>5.0000000000000044E-2</v>
      </c>
      <c r="P404" s="19">
        <f t="shared" ref="P404:P467" si="14">D404*IF(J404="yes",2,1)</f>
        <v>0</v>
      </c>
      <c r="Q4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4" s="20">
        <f>IF(ISBLANK(N404),,IF(ISBLANK(H404),,(IF(N404="WON-EW",((((O404-1)*K404)*'complete results'!$B$2)+('complete results'!$B$2*(O404-1))),IF(N404="WON",((((O404-1)*K404)*'complete results'!$B$2)+('complete results'!$B$2*(O404-1))),IF(N404="PLACED",((((O404-1)*K404)*'complete results'!$B$2)-'complete results'!$B$2),IF(K404=0,-'complete results'!$B$2,IF(K404=0,-'complete results'!$B$2,-('complete results'!$B$2*2)))))))*D404))</f>
        <v>0</v>
      </c>
    </row>
    <row r="405" spans="9:18" ht="15" x14ac:dyDescent="0.2">
      <c r="I405" s="10"/>
      <c r="J405" s="10"/>
      <c r="K405" s="10"/>
      <c r="N405" s="7"/>
      <c r="O405" s="19">
        <f>((H405-1)*(1-(IF(I405="no",0,'complete results'!$B$3)))+1)</f>
        <v>5.0000000000000044E-2</v>
      </c>
      <c r="P405" s="19">
        <f t="shared" si="14"/>
        <v>0</v>
      </c>
      <c r="Q4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5" s="20">
        <f>IF(ISBLANK(N405),,IF(ISBLANK(H405),,(IF(N405="WON-EW",((((O405-1)*K405)*'complete results'!$B$2)+('complete results'!$B$2*(O405-1))),IF(N405="WON",((((O405-1)*K405)*'complete results'!$B$2)+('complete results'!$B$2*(O405-1))),IF(N405="PLACED",((((O405-1)*K405)*'complete results'!$B$2)-'complete results'!$B$2),IF(K405=0,-'complete results'!$B$2,IF(K405=0,-'complete results'!$B$2,-('complete results'!$B$2*2)))))))*D405))</f>
        <v>0</v>
      </c>
    </row>
    <row r="406" spans="9:18" ht="15" x14ac:dyDescent="0.2">
      <c r="I406" s="10"/>
      <c r="J406" s="10"/>
      <c r="K406" s="10"/>
      <c r="N406" s="7"/>
      <c r="O406" s="19">
        <f>((H406-1)*(1-(IF(I406="no",0,'complete results'!$B$3)))+1)</f>
        <v>5.0000000000000044E-2</v>
      </c>
      <c r="P406" s="19">
        <f t="shared" si="14"/>
        <v>0</v>
      </c>
      <c r="Q4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6" s="20">
        <f>IF(ISBLANK(N406),,IF(ISBLANK(H406),,(IF(N406="WON-EW",((((O406-1)*K406)*'complete results'!$B$2)+('complete results'!$B$2*(O406-1))),IF(N406="WON",((((O406-1)*K406)*'complete results'!$B$2)+('complete results'!$B$2*(O406-1))),IF(N406="PLACED",((((O406-1)*K406)*'complete results'!$B$2)-'complete results'!$B$2),IF(K406=0,-'complete results'!$B$2,IF(K406=0,-'complete results'!$B$2,-('complete results'!$B$2*2)))))))*D406))</f>
        <v>0</v>
      </c>
    </row>
    <row r="407" spans="9:18" ht="15" x14ac:dyDescent="0.2">
      <c r="I407" s="10"/>
      <c r="J407" s="10"/>
      <c r="K407" s="10"/>
      <c r="N407" s="7"/>
      <c r="O407" s="19">
        <f>((H407-1)*(1-(IF(I407="no",0,'complete results'!$B$3)))+1)</f>
        <v>5.0000000000000044E-2</v>
      </c>
      <c r="P407" s="19">
        <f t="shared" si="14"/>
        <v>0</v>
      </c>
      <c r="Q4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7" s="20">
        <f>IF(ISBLANK(N407),,IF(ISBLANK(H407),,(IF(N407="WON-EW",((((O407-1)*K407)*'complete results'!$B$2)+('complete results'!$B$2*(O407-1))),IF(N407="WON",((((O407-1)*K407)*'complete results'!$B$2)+('complete results'!$B$2*(O407-1))),IF(N407="PLACED",((((O407-1)*K407)*'complete results'!$B$2)-'complete results'!$B$2),IF(K407=0,-'complete results'!$B$2,IF(K407=0,-'complete results'!$B$2,-('complete results'!$B$2*2)))))))*D407))</f>
        <v>0</v>
      </c>
    </row>
    <row r="408" spans="9:18" ht="15" x14ac:dyDescent="0.2">
      <c r="I408" s="10"/>
      <c r="J408" s="10"/>
      <c r="K408" s="10"/>
      <c r="N408" s="7"/>
      <c r="O408" s="19">
        <f>((H408-1)*(1-(IF(I408="no",0,'complete results'!$B$3)))+1)</f>
        <v>5.0000000000000044E-2</v>
      </c>
      <c r="P408" s="19">
        <f t="shared" si="14"/>
        <v>0</v>
      </c>
      <c r="Q4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8" s="20">
        <f>IF(ISBLANK(N408),,IF(ISBLANK(H408),,(IF(N408="WON-EW",((((O408-1)*K408)*'complete results'!$B$2)+('complete results'!$B$2*(O408-1))),IF(N408="WON",((((O408-1)*K408)*'complete results'!$B$2)+('complete results'!$B$2*(O408-1))),IF(N408="PLACED",((((O408-1)*K408)*'complete results'!$B$2)-'complete results'!$B$2),IF(K408=0,-'complete results'!$B$2,IF(K408=0,-'complete results'!$B$2,-('complete results'!$B$2*2)))))))*D408))</f>
        <v>0</v>
      </c>
    </row>
    <row r="409" spans="9:18" ht="15" x14ac:dyDescent="0.2">
      <c r="I409" s="10"/>
      <c r="J409" s="10"/>
      <c r="K409" s="10"/>
      <c r="N409" s="7"/>
      <c r="O409" s="19">
        <f>((H409-1)*(1-(IF(I409="no",0,'complete results'!$B$3)))+1)</f>
        <v>5.0000000000000044E-2</v>
      </c>
      <c r="P409" s="19">
        <f t="shared" si="14"/>
        <v>0</v>
      </c>
      <c r="Q4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9" s="20">
        <f>IF(ISBLANK(N409),,IF(ISBLANK(H409),,(IF(N409="WON-EW",((((O409-1)*K409)*'complete results'!$B$2)+('complete results'!$B$2*(O409-1))),IF(N409="WON",((((O409-1)*K409)*'complete results'!$B$2)+('complete results'!$B$2*(O409-1))),IF(N409="PLACED",((((O409-1)*K409)*'complete results'!$B$2)-'complete results'!$B$2),IF(K409=0,-'complete results'!$B$2,IF(K409=0,-'complete results'!$B$2,-('complete results'!$B$2*2)))))))*D409))</f>
        <v>0</v>
      </c>
    </row>
    <row r="410" spans="9:18" ht="15" x14ac:dyDescent="0.2">
      <c r="I410" s="10"/>
      <c r="J410" s="10"/>
      <c r="K410" s="10"/>
      <c r="N410" s="7"/>
      <c r="O410" s="19">
        <f>((H410-1)*(1-(IF(I410="no",0,'complete results'!$B$3)))+1)</f>
        <v>5.0000000000000044E-2</v>
      </c>
      <c r="P410" s="19">
        <f t="shared" si="14"/>
        <v>0</v>
      </c>
      <c r="Q4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0" s="20">
        <f>IF(ISBLANK(N410),,IF(ISBLANK(H410),,(IF(N410="WON-EW",((((O410-1)*K410)*'complete results'!$B$2)+('complete results'!$B$2*(O410-1))),IF(N410="WON",((((O410-1)*K410)*'complete results'!$B$2)+('complete results'!$B$2*(O410-1))),IF(N410="PLACED",((((O410-1)*K410)*'complete results'!$B$2)-'complete results'!$B$2),IF(K410=0,-'complete results'!$B$2,IF(K410=0,-'complete results'!$B$2,-('complete results'!$B$2*2)))))))*D410))</f>
        <v>0</v>
      </c>
    </row>
    <row r="411" spans="9:18" ht="15" x14ac:dyDescent="0.2">
      <c r="I411" s="10"/>
      <c r="J411" s="10"/>
      <c r="K411" s="10"/>
      <c r="N411" s="7"/>
      <c r="O411" s="19">
        <f>((H411-1)*(1-(IF(I411="no",0,'complete results'!$B$3)))+1)</f>
        <v>5.0000000000000044E-2</v>
      </c>
      <c r="P411" s="19">
        <f t="shared" si="14"/>
        <v>0</v>
      </c>
      <c r="Q4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1" s="20">
        <f>IF(ISBLANK(N411),,IF(ISBLANK(H411),,(IF(N411="WON-EW",((((O411-1)*K411)*'complete results'!$B$2)+('complete results'!$B$2*(O411-1))),IF(N411="WON",((((O411-1)*K411)*'complete results'!$B$2)+('complete results'!$B$2*(O411-1))),IF(N411="PLACED",((((O411-1)*K411)*'complete results'!$B$2)-'complete results'!$B$2),IF(K411=0,-'complete results'!$B$2,IF(K411=0,-'complete results'!$B$2,-('complete results'!$B$2*2)))))))*D411))</f>
        <v>0</v>
      </c>
    </row>
    <row r="412" spans="9:18" ht="15" x14ac:dyDescent="0.2">
      <c r="I412" s="10"/>
      <c r="J412" s="10"/>
      <c r="K412" s="10"/>
      <c r="N412" s="7"/>
      <c r="O412" s="19">
        <f>((H412-1)*(1-(IF(I412="no",0,'complete results'!$B$3)))+1)</f>
        <v>5.0000000000000044E-2</v>
      </c>
      <c r="P412" s="19">
        <f t="shared" si="14"/>
        <v>0</v>
      </c>
      <c r="Q4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2" s="20">
        <f>IF(ISBLANK(N412),,IF(ISBLANK(H412),,(IF(N412="WON-EW",((((O412-1)*K412)*'complete results'!$B$2)+('complete results'!$B$2*(O412-1))),IF(N412="WON",((((O412-1)*K412)*'complete results'!$B$2)+('complete results'!$B$2*(O412-1))),IF(N412="PLACED",((((O412-1)*K412)*'complete results'!$B$2)-'complete results'!$B$2),IF(K412=0,-'complete results'!$B$2,IF(K412=0,-'complete results'!$B$2,-('complete results'!$B$2*2)))))))*D412))</f>
        <v>0</v>
      </c>
    </row>
    <row r="413" spans="9:18" ht="15" x14ac:dyDescent="0.2">
      <c r="I413" s="10"/>
      <c r="J413" s="10"/>
      <c r="K413" s="10"/>
      <c r="N413" s="7"/>
      <c r="O413" s="19">
        <f>((H413-1)*(1-(IF(I413="no",0,'complete results'!$B$3)))+1)</f>
        <v>5.0000000000000044E-2</v>
      </c>
      <c r="P413" s="19">
        <f t="shared" si="14"/>
        <v>0</v>
      </c>
      <c r="Q4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3" s="20">
        <f>IF(ISBLANK(N413),,IF(ISBLANK(H413),,(IF(N413="WON-EW",((((O413-1)*K413)*'complete results'!$B$2)+('complete results'!$B$2*(O413-1))),IF(N413="WON",((((O413-1)*K413)*'complete results'!$B$2)+('complete results'!$B$2*(O413-1))),IF(N413="PLACED",((((O413-1)*K413)*'complete results'!$B$2)-'complete results'!$B$2),IF(K413=0,-'complete results'!$B$2,IF(K413=0,-'complete results'!$B$2,-('complete results'!$B$2*2)))))))*D413))</f>
        <v>0</v>
      </c>
    </row>
    <row r="414" spans="9:18" ht="15" x14ac:dyDescent="0.2">
      <c r="I414" s="10"/>
      <c r="J414" s="10"/>
      <c r="K414" s="10"/>
      <c r="N414" s="7"/>
      <c r="O414" s="19">
        <f>((H414-1)*(1-(IF(I414="no",0,'complete results'!$B$3)))+1)</f>
        <v>5.0000000000000044E-2</v>
      </c>
      <c r="P414" s="19">
        <f t="shared" si="14"/>
        <v>0</v>
      </c>
      <c r="Q4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4" s="20">
        <f>IF(ISBLANK(N414),,IF(ISBLANK(H414),,(IF(N414="WON-EW",((((O414-1)*K414)*'complete results'!$B$2)+('complete results'!$B$2*(O414-1))),IF(N414="WON",((((O414-1)*K414)*'complete results'!$B$2)+('complete results'!$B$2*(O414-1))),IF(N414="PLACED",((((O414-1)*K414)*'complete results'!$B$2)-'complete results'!$B$2),IF(K414=0,-'complete results'!$B$2,IF(K414=0,-'complete results'!$B$2,-('complete results'!$B$2*2)))))))*D414))</f>
        <v>0</v>
      </c>
    </row>
    <row r="415" spans="9:18" ht="15" x14ac:dyDescent="0.2">
      <c r="I415" s="10"/>
      <c r="J415" s="10"/>
      <c r="K415" s="10"/>
      <c r="N415" s="7"/>
      <c r="O415" s="19">
        <f>((H415-1)*(1-(IF(I415="no",0,'complete results'!$B$3)))+1)</f>
        <v>5.0000000000000044E-2</v>
      </c>
      <c r="P415" s="19">
        <f t="shared" si="14"/>
        <v>0</v>
      </c>
      <c r="Q4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5" s="20">
        <f>IF(ISBLANK(N415),,IF(ISBLANK(H415),,(IF(N415="WON-EW",((((O415-1)*K415)*'complete results'!$B$2)+('complete results'!$B$2*(O415-1))),IF(N415="WON",((((O415-1)*K415)*'complete results'!$B$2)+('complete results'!$B$2*(O415-1))),IF(N415="PLACED",((((O415-1)*K415)*'complete results'!$B$2)-'complete results'!$B$2),IF(K415=0,-'complete results'!$B$2,IF(K415=0,-'complete results'!$B$2,-('complete results'!$B$2*2)))))))*D415))</f>
        <v>0</v>
      </c>
    </row>
    <row r="416" spans="9:18" ht="15" x14ac:dyDescent="0.2">
      <c r="I416" s="10"/>
      <c r="J416" s="10"/>
      <c r="K416" s="10"/>
      <c r="N416" s="7"/>
      <c r="O416" s="19">
        <f>((H416-1)*(1-(IF(I416="no",0,'complete results'!$B$3)))+1)</f>
        <v>5.0000000000000044E-2</v>
      </c>
      <c r="P416" s="19">
        <f t="shared" si="14"/>
        <v>0</v>
      </c>
      <c r="Q4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6" s="20">
        <f>IF(ISBLANK(N416),,IF(ISBLANK(H416),,(IF(N416="WON-EW",((((O416-1)*K416)*'complete results'!$B$2)+('complete results'!$B$2*(O416-1))),IF(N416="WON",((((O416-1)*K416)*'complete results'!$B$2)+('complete results'!$B$2*(O416-1))),IF(N416="PLACED",((((O416-1)*K416)*'complete results'!$B$2)-'complete results'!$B$2),IF(K416=0,-'complete results'!$B$2,IF(K416=0,-'complete results'!$B$2,-('complete results'!$B$2*2)))))))*D416))</f>
        <v>0</v>
      </c>
    </row>
    <row r="417" spans="9:18" ht="15" x14ac:dyDescent="0.2">
      <c r="I417" s="10"/>
      <c r="J417" s="10"/>
      <c r="K417" s="10"/>
      <c r="N417" s="7"/>
      <c r="O417" s="19">
        <f>((H417-1)*(1-(IF(I417="no",0,'complete results'!$B$3)))+1)</f>
        <v>5.0000000000000044E-2</v>
      </c>
      <c r="P417" s="19">
        <f t="shared" si="14"/>
        <v>0</v>
      </c>
      <c r="Q4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7" s="20">
        <f>IF(ISBLANK(N417),,IF(ISBLANK(H417),,(IF(N417="WON-EW",((((O417-1)*K417)*'complete results'!$B$2)+('complete results'!$B$2*(O417-1))),IF(N417="WON",((((O417-1)*K417)*'complete results'!$B$2)+('complete results'!$B$2*(O417-1))),IF(N417="PLACED",((((O417-1)*K417)*'complete results'!$B$2)-'complete results'!$B$2),IF(K417=0,-'complete results'!$B$2,IF(K417=0,-'complete results'!$B$2,-('complete results'!$B$2*2)))))))*D417))</f>
        <v>0</v>
      </c>
    </row>
    <row r="418" spans="9:18" ht="15" x14ac:dyDescent="0.2">
      <c r="I418" s="10"/>
      <c r="J418" s="10"/>
      <c r="K418" s="10"/>
      <c r="N418" s="7"/>
      <c r="O418" s="19">
        <f>((H418-1)*(1-(IF(I418="no",0,'complete results'!$B$3)))+1)</f>
        <v>5.0000000000000044E-2</v>
      </c>
      <c r="P418" s="19">
        <f t="shared" si="14"/>
        <v>0</v>
      </c>
      <c r="Q4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8" s="20">
        <f>IF(ISBLANK(N418),,IF(ISBLANK(H418),,(IF(N418="WON-EW",((((O418-1)*K418)*'complete results'!$B$2)+('complete results'!$B$2*(O418-1))),IF(N418="WON",((((O418-1)*K418)*'complete results'!$B$2)+('complete results'!$B$2*(O418-1))),IF(N418="PLACED",((((O418-1)*K418)*'complete results'!$B$2)-'complete results'!$B$2),IF(K418=0,-'complete results'!$B$2,IF(K418=0,-'complete results'!$B$2,-('complete results'!$B$2*2)))))))*D418))</f>
        <v>0</v>
      </c>
    </row>
    <row r="419" spans="9:18" ht="15" x14ac:dyDescent="0.2">
      <c r="I419" s="10"/>
      <c r="J419" s="10"/>
      <c r="K419" s="10"/>
      <c r="N419" s="7"/>
      <c r="O419" s="19">
        <f>((H419-1)*(1-(IF(I419="no",0,'complete results'!$B$3)))+1)</f>
        <v>5.0000000000000044E-2</v>
      </c>
      <c r="P419" s="19">
        <f t="shared" si="14"/>
        <v>0</v>
      </c>
      <c r="Q4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9" s="20">
        <f>IF(ISBLANK(N419),,IF(ISBLANK(H419),,(IF(N419="WON-EW",((((O419-1)*K419)*'complete results'!$B$2)+('complete results'!$B$2*(O419-1))),IF(N419="WON",((((O419-1)*K419)*'complete results'!$B$2)+('complete results'!$B$2*(O419-1))),IF(N419="PLACED",((((O419-1)*K419)*'complete results'!$B$2)-'complete results'!$B$2),IF(K419=0,-'complete results'!$B$2,IF(K419=0,-'complete results'!$B$2,-('complete results'!$B$2*2)))))))*D419))</f>
        <v>0</v>
      </c>
    </row>
    <row r="420" spans="9:18" ht="15" x14ac:dyDescent="0.2">
      <c r="I420" s="10"/>
      <c r="J420" s="10"/>
      <c r="K420" s="10"/>
      <c r="N420" s="7"/>
      <c r="O420" s="19">
        <f>((H420-1)*(1-(IF(I420="no",0,'complete results'!$B$3)))+1)</f>
        <v>5.0000000000000044E-2</v>
      </c>
      <c r="P420" s="19">
        <f t="shared" si="14"/>
        <v>0</v>
      </c>
      <c r="Q4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0" s="20">
        <f>IF(ISBLANK(N420),,IF(ISBLANK(H420),,(IF(N420="WON-EW",((((O420-1)*K420)*'complete results'!$B$2)+('complete results'!$B$2*(O420-1))),IF(N420="WON",((((O420-1)*K420)*'complete results'!$B$2)+('complete results'!$B$2*(O420-1))),IF(N420="PLACED",((((O420-1)*K420)*'complete results'!$B$2)-'complete results'!$B$2),IF(K420=0,-'complete results'!$B$2,IF(K420=0,-'complete results'!$B$2,-('complete results'!$B$2*2)))))))*D420))</f>
        <v>0</v>
      </c>
    </row>
    <row r="421" spans="9:18" ht="15" x14ac:dyDescent="0.2">
      <c r="I421" s="10"/>
      <c r="J421" s="10"/>
      <c r="K421" s="10"/>
      <c r="N421" s="7"/>
      <c r="O421" s="19">
        <f>((H421-1)*(1-(IF(I421="no",0,'complete results'!$B$3)))+1)</f>
        <v>5.0000000000000044E-2</v>
      </c>
      <c r="P421" s="19">
        <f t="shared" si="14"/>
        <v>0</v>
      </c>
      <c r="Q4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1" s="20">
        <f>IF(ISBLANK(N421),,IF(ISBLANK(H421),,(IF(N421="WON-EW",((((O421-1)*K421)*'complete results'!$B$2)+('complete results'!$B$2*(O421-1))),IF(N421="WON",((((O421-1)*K421)*'complete results'!$B$2)+('complete results'!$B$2*(O421-1))),IF(N421="PLACED",((((O421-1)*K421)*'complete results'!$B$2)-'complete results'!$B$2),IF(K421=0,-'complete results'!$B$2,IF(K421=0,-'complete results'!$B$2,-('complete results'!$B$2*2)))))))*D421))</f>
        <v>0</v>
      </c>
    </row>
    <row r="422" spans="9:18" ht="15" x14ac:dyDescent="0.2">
      <c r="I422" s="10"/>
      <c r="J422" s="10"/>
      <c r="K422" s="10"/>
      <c r="N422" s="7"/>
      <c r="O422" s="19">
        <f>((H422-1)*(1-(IF(I422="no",0,'complete results'!$B$3)))+1)</f>
        <v>5.0000000000000044E-2</v>
      </c>
      <c r="P422" s="19">
        <f t="shared" si="14"/>
        <v>0</v>
      </c>
      <c r="Q4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2" s="20">
        <f>IF(ISBLANK(N422),,IF(ISBLANK(H422),,(IF(N422="WON-EW",((((O422-1)*K422)*'complete results'!$B$2)+('complete results'!$B$2*(O422-1))),IF(N422="WON",((((O422-1)*K422)*'complete results'!$B$2)+('complete results'!$B$2*(O422-1))),IF(N422="PLACED",((((O422-1)*K422)*'complete results'!$B$2)-'complete results'!$B$2),IF(K422=0,-'complete results'!$B$2,IF(K422=0,-'complete results'!$B$2,-('complete results'!$B$2*2)))))))*D422))</f>
        <v>0</v>
      </c>
    </row>
    <row r="423" spans="9:18" ht="15" x14ac:dyDescent="0.2">
      <c r="I423" s="10"/>
      <c r="J423" s="10"/>
      <c r="K423" s="10"/>
      <c r="N423" s="7"/>
      <c r="O423" s="19">
        <f>((H423-1)*(1-(IF(I423="no",0,'complete results'!$B$3)))+1)</f>
        <v>5.0000000000000044E-2</v>
      </c>
      <c r="P423" s="19">
        <f t="shared" si="14"/>
        <v>0</v>
      </c>
      <c r="Q4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3" s="20">
        <f>IF(ISBLANK(N423),,IF(ISBLANK(H423),,(IF(N423="WON-EW",((((O423-1)*K423)*'complete results'!$B$2)+('complete results'!$B$2*(O423-1))),IF(N423="WON",((((O423-1)*K423)*'complete results'!$B$2)+('complete results'!$B$2*(O423-1))),IF(N423="PLACED",((((O423-1)*K423)*'complete results'!$B$2)-'complete results'!$B$2),IF(K423=0,-'complete results'!$B$2,IF(K423=0,-'complete results'!$B$2,-('complete results'!$B$2*2)))))))*D423))</f>
        <v>0</v>
      </c>
    </row>
    <row r="424" spans="9:18" ht="15" x14ac:dyDescent="0.2">
      <c r="I424" s="10"/>
      <c r="J424" s="10"/>
      <c r="K424" s="10"/>
      <c r="N424" s="7"/>
      <c r="O424" s="19">
        <f>((H424-1)*(1-(IF(I424="no",0,'complete results'!$B$3)))+1)</f>
        <v>5.0000000000000044E-2</v>
      </c>
      <c r="P424" s="19">
        <f t="shared" si="14"/>
        <v>0</v>
      </c>
      <c r="Q4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4" s="20">
        <f>IF(ISBLANK(N424),,IF(ISBLANK(H424),,(IF(N424="WON-EW",((((O424-1)*K424)*'complete results'!$B$2)+('complete results'!$B$2*(O424-1))),IF(N424="WON",((((O424-1)*K424)*'complete results'!$B$2)+('complete results'!$B$2*(O424-1))),IF(N424="PLACED",((((O424-1)*K424)*'complete results'!$B$2)-'complete results'!$B$2),IF(K424=0,-'complete results'!$B$2,IF(K424=0,-'complete results'!$B$2,-('complete results'!$B$2*2)))))))*D424))</f>
        <v>0</v>
      </c>
    </row>
    <row r="425" spans="9:18" ht="15" x14ac:dyDescent="0.2">
      <c r="I425" s="10"/>
      <c r="J425" s="10"/>
      <c r="K425" s="10"/>
      <c r="N425" s="7"/>
      <c r="O425" s="19">
        <f>((H425-1)*(1-(IF(I425="no",0,'complete results'!$B$3)))+1)</f>
        <v>5.0000000000000044E-2</v>
      </c>
      <c r="P425" s="19">
        <f t="shared" si="14"/>
        <v>0</v>
      </c>
      <c r="Q4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5" s="20">
        <f>IF(ISBLANK(N425),,IF(ISBLANK(H425),,(IF(N425="WON-EW",((((O425-1)*K425)*'complete results'!$B$2)+('complete results'!$B$2*(O425-1))),IF(N425="WON",((((O425-1)*K425)*'complete results'!$B$2)+('complete results'!$B$2*(O425-1))),IF(N425="PLACED",((((O425-1)*K425)*'complete results'!$B$2)-'complete results'!$B$2),IF(K425=0,-'complete results'!$B$2,IF(K425=0,-'complete results'!$B$2,-('complete results'!$B$2*2)))))))*D425))</f>
        <v>0</v>
      </c>
    </row>
    <row r="426" spans="9:18" ht="15" x14ac:dyDescent="0.2">
      <c r="I426" s="10"/>
      <c r="J426" s="10"/>
      <c r="K426" s="10"/>
      <c r="N426" s="7"/>
      <c r="O426" s="19">
        <f>((H426-1)*(1-(IF(I426="no",0,'complete results'!$B$3)))+1)</f>
        <v>5.0000000000000044E-2</v>
      </c>
      <c r="P426" s="19">
        <f t="shared" si="14"/>
        <v>0</v>
      </c>
      <c r="Q4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6" s="20">
        <f>IF(ISBLANK(N426),,IF(ISBLANK(H426),,(IF(N426="WON-EW",((((O426-1)*K426)*'complete results'!$B$2)+('complete results'!$B$2*(O426-1))),IF(N426="WON",((((O426-1)*K426)*'complete results'!$B$2)+('complete results'!$B$2*(O426-1))),IF(N426="PLACED",((((O426-1)*K426)*'complete results'!$B$2)-'complete results'!$B$2),IF(K426=0,-'complete results'!$B$2,IF(K426=0,-'complete results'!$B$2,-('complete results'!$B$2*2)))))))*D426))</f>
        <v>0</v>
      </c>
    </row>
    <row r="427" spans="9:18" ht="15" x14ac:dyDescent="0.2">
      <c r="I427" s="10"/>
      <c r="J427" s="10"/>
      <c r="K427" s="10"/>
      <c r="N427" s="7"/>
      <c r="O427" s="19">
        <f>((H427-1)*(1-(IF(I427="no",0,'complete results'!$B$3)))+1)</f>
        <v>5.0000000000000044E-2</v>
      </c>
      <c r="P427" s="19">
        <f t="shared" si="14"/>
        <v>0</v>
      </c>
      <c r="Q4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7" s="20">
        <f>IF(ISBLANK(N427),,IF(ISBLANK(H427),,(IF(N427="WON-EW",((((O427-1)*K427)*'complete results'!$B$2)+('complete results'!$B$2*(O427-1))),IF(N427="WON",((((O427-1)*K427)*'complete results'!$B$2)+('complete results'!$B$2*(O427-1))),IF(N427="PLACED",((((O427-1)*K427)*'complete results'!$B$2)-'complete results'!$B$2),IF(K427=0,-'complete results'!$B$2,IF(K427=0,-'complete results'!$B$2,-('complete results'!$B$2*2)))))))*D427))</f>
        <v>0</v>
      </c>
    </row>
    <row r="428" spans="9:18" ht="15" x14ac:dyDescent="0.2">
      <c r="I428" s="10"/>
      <c r="J428" s="10"/>
      <c r="K428" s="10"/>
      <c r="N428" s="7"/>
      <c r="O428" s="19">
        <f>((H428-1)*(1-(IF(I428="no",0,'complete results'!$B$3)))+1)</f>
        <v>5.0000000000000044E-2</v>
      </c>
      <c r="P428" s="19">
        <f t="shared" si="14"/>
        <v>0</v>
      </c>
      <c r="Q4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8" s="20">
        <f>IF(ISBLANK(N428),,IF(ISBLANK(H428),,(IF(N428="WON-EW",((((O428-1)*K428)*'complete results'!$B$2)+('complete results'!$B$2*(O428-1))),IF(N428="WON",((((O428-1)*K428)*'complete results'!$B$2)+('complete results'!$B$2*(O428-1))),IF(N428="PLACED",((((O428-1)*K428)*'complete results'!$B$2)-'complete results'!$B$2),IF(K428=0,-'complete results'!$B$2,IF(K428=0,-'complete results'!$B$2,-('complete results'!$B$2*2)))))))*D428))</f>
        <v>0</v>
      </c>
    </row>
    <row r="429" spans="9:18" ht="15" x14ac:dyDescent="0.2">
      <c r="I429" s="10"/>
      <c r="J429" s="10"/>
      <c r="K429" s="10"/>
      <c r="N429" s="7"/>
      <c r="O429" s="19">
        <f>((H429-1)*(1-(IF(I429="no",0,'complete results'!$B$3)))+1)</f>
        <v>5.0000000000000044E-2</v>
      </c>
      <c r="P429" s="19">
        <f t="shared" si="14"/>
        <v>0</v>
      </c>
      <c r="Q4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9" s="20">
        <f>IF(ISBLANK(N429),,IF(ISBLANK(H429),,(IF(N429="WON-EW",((((O429-1)*K429)*'complete results'!$B$2)+('complete results'!$B$2*(O429-1))),IF(N429="WON",((((O429-1)*K429)*'complete results'!$B$2)+('complete results'!$B$2*(O429-1))),IF(N429="PLACED",((((O429-1)*K429)*'complete results'!$B$2)-'complete results'!$B$2),IF(K429=0,-'complete results'!$B$2,IF(K429=0,-'complete results'!$B$2,-('complete results'!$B$2*2)))))))*D429))</f>
        <v>0</v>
      </c>
    </row>
    <row r="430" spans="9:18" ht="15" x14ac:dyDescent="0.2">
      <c r="I430" s="10"/>
      <c r="J430" s="10"/>
      <c r="K430" s="10"/>
      <c r="N430" s="7"/>
      <c r="O430" s="19">
        <f>((H430-1)*(1-(IF(I430="no",0,'complete results'!$B$3)))+1)</f>
        <v>5.0000000000000044E-2</v>
      </c>
      <c r="P430" s="19">
        <f t="shared" si="14"/>
        <v>0</v>
      </c>
      <c r="Q4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0" s="20">
        <f>IF(ISBLANK(N430),,IF(ISBLANK(H430),,(IF(N430="WON-EW",((((O430-1)*K430)*'complete results'!$B$2)+('complete results'!$B$2*(O430-1))),IF(N430="WON",((((O430-1)*K430)*'complete results'!$B$2)+('complete results'!$B$2*(O430-1))),IF(N430="PLACED",((((O430-1)*K430)*'complete results'!$B$2)-'complete results'!$B$2),IF(K430=0,-'complete results'!$B$2,IF(K430=0,-'complete results'!$B$2,-('complete results'!$B$2*2)))))))*D430))</f>
        <v>0</v>
      </c>
    </row>
    <row r="431" spans="9:18" ht="15" x14ac:dyDescent="0.2">
      <c r="I431" s="10"/>
      <c r="J431" s="10"/>
      <c r="K431" s="10"/>
      <c r="N431" s="7"/>
      <c r="O431" s="19">
        <f>((H431-1)*(1-(IF(I431="no",0,'complete results'!$B$3)))+1)</f>
        <v>5.0000000000000044E-2</v>
      </c>
      <c r="P431" s="19">
        <f t="shared" si="14"/>
        <v>0</v>
      </c>
      <c r="Q4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1" s="20">
        <f>IF(ISBLANK(N431),,IF(ISBLANK(H431),,(IF(N431="WON-EW",((((O431-1)*K431)*'complete results'!$B$2)+('complete results'!$B$2*(O431-1))),IF(N431="WON",((((O431-1)*K431)*'complete results'!$B$2)+('complete results'!$B$2*(O431-1))),IF(N431="PLACED",((((O431-1)*K431)*'complete results'!$B$2)-'complete results'!$B$2),IF(K431=0,-'complete results'!$B$2,IF(K431=0,-'complete results'!$B$2,-('complete results'!$B$2*2)))))))*D431))</f>
        <v>0</v>
      </c>
    </row>
    <row r="432" spans="9:18" ht="15" x14ac:dyDescent="0.2">
      <c r="I432" s="10"/>
      <c r="J432" s="10"/>
      <c r="K432" s="10"/>
      <c r="N432" s="7"/>
      <c r="O432" s="19">
        <f>((H432-1)*(1-(IF(I432="no",0,'complete results'!$B$3)))+1)</f>
        <v>5.0000000000000044E-2</v>
      </c>
      <c r="P432" s="19">
        <f t="shared" si="14"/>
        <v>0</v>
      </c>
      <c r="Q4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2" s="20">
        <f>IF(ISBLANK(N432),,IF(ISBLANK(H432),,(IF(N432="WON-EW",((((O432-1)*K432)*'complete results'!$B$2)+('complete results'!$B$2*(O432-1))),IF(N432="WON",((((O432-1)*K432)*'complete results'!$B$2)+('complete results'!$B$2*(O432-1))),IF(N432="PLACED",((((O432-1)*K432)*'complete results'!$B$2)-'complete results'!$B$2),IF(K432=0,-'complete results'!$B$2,IF(K432=0,-'complete results'!$B$2,-('complete results'!$B$2*2)))))))*D432))</f>
        <v>0</v>
      </c>
    </row>
    <row r="433" spans="9:18" ht="15" x14ac:dyDescent="0.2">
      <c r="I433" s="10"/>
      <c r="J433" s="10"/>
      <c r="K433" s="10"/>
      <c r="N433" s="7"/>
      <c r="O433" s="19">
        <f>((H433-1)*(1-(IF(I433="no",0,'complete results'!$B$3)))+1)</f>
        <v>5.0000000000000044E-2</v>
      </c>
      <c r="P433" s="19">
        <f t="shared" si="14"/>
        <v>0</v>
      </c>
      <c r="Q4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3" s="20">
        <f>IF(ISBLANK(N433),,IF(ISBLANK(H433),,(IF(N433="WON-EW",((((O433-1)*K433)*'complete results'!$B$2)+('complete results'!$B$2*(O433-1))),IF(N433="WON",((((O433-1)*K433)*'complete results'!$B$2)+('complete results'!$B$2*(O433-1))),IF(N433="PLACED",((((O433-1)*K433)*'complete results'!$B$2)-'complete results'!$B$2),IF(K433=0,-'complete results'!$B$2,IF(K433=0,-'complete results'!$B$2,-('complete results'!$B$2*2)))))))*D433))</f>
        <v>0</v>
      </c>
    </row>
    <row r="434" spans="9:18" ht="15" x14ac:dyDescent="0.2">
      <c r="I434" s="10"/>
      <c r="J434" s="10"/>
      <c r="K434" s="10"/>
      <c r="N434" s="7"/>
      <c r="O434" s="19">
        <f>((H434-1)*(1-(IF(I434="no",0,'complete results'!$B$3)))+1)</f>
        <v>5.0000000000000044E-2</v>
      </c>
      <c r="P434" s="19">
        <f t="shared" si="14"/>
        <v>0</v>
      </c>
      <c r="Q4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4" s="20">
        <f>IF(ISBLANK(N434),,IF(ISBLANK(H434),,(IF(N434="WON-EW",((((O434-1)*K434)*'complete results'!$B$2)+('complete results'!$B$2*(O434-1))),IF(N434="WON",((((O434-1)*K434)*'complete results'!$B$2)+('complete results'!$B$2*(O434-1))),IF(N434="PLACED",((((O434-1)*K434)*'complete results'!$B$2)-'complete results'!$B$2),IF(K434=0,-'complete results'!$B$2,IF(K434=0,-'complete results'!$B$2,-('complete results'!$B$2*2)))))))*D434))</f>
        <v>0</v>
      </c>
    </row>
    <row r="435" spans="9:18" ht="15" x14ac:dyDescent="0.2">
      <c r="I435" s="10"/>
      <c r="J435" s="10"/>
      <c r="K435" s="10"/>
      <c r="N435" s="7"/>
      <c r="O435" s="19">
        <f>((H435-1)*(1-(IF(I435="no",0,'complete results'!$B$3)))+1)</f>
        <v>5.0000000000000044E-2</v>
      </c>
      <c r="P435" s="19">
        <f t="shared" si="14"/>
        <v>0</v>
      </c>
      <c r="Q4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5" s="20">
        <f>IF(ISBLANK(N435),,IF(ISBLANK(H435),,(IF(N435="WON-EW",((((O435-1)*K435)*'complete results'!$B$2)+('complete results'!$B$2*(O435-1))),IF(N435="WON",((((O435-1)*K435)*'complete results'!$B$2)+('complete results'!$B$2*(O435-1))),IF(N435="PLACED",((((O435-1)*K435)*'complete results'!$B$2)-'complete results'!$B$2),IF(K435=0,-'complete results'!$B$2,IF(K435=0,-'complete results'!$B$2,-('complete results'!$B$2*2)))))))*D435))</f>
        <v>0</v>
      </c>
    </row>
    <row r="436" spans="9:18" ht="15" x14ac:dyDescent="0.2">
      <c r="I436" s="10"/>
      <c r="J436" s="10"/>
      <c r="K436" s="10"/>
      <c r="N436" s="7"/>
      <c r="O436" s="19">
        <f>((H436-1)*(1-(IF(I436="no",0,'complete results'!$B$3)))+1)</f>
        <v>5.0000000000000044E-2</v>
      </c>
      <c r="P436" s="19">
        <f t="shared" si="14"/>
        <v>0</v>
      </c>
      <c r="Q4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6" s="20">
        <f>IF(ISBLANK(N436),,IF(ISBLANK(H436),,(IF(N436="WON-EW",((((O436-1)*K436)*'complete results'!$B$2)+('complete results'!$B$2*(O436-1))),IF(N436="WON",((((O436-1)*K436)*'complete results'!$B$2)+('complete results'!$B$2*(O436-1))),IF(N436="PLACED",((((O436-1)*K436)*'complete results'!$B$2)-'complete results'!$B$2),IF(K436=0,-'complete results'!$B$2,IF(K436=0,-'complete results'!$B$2,-('complete results'!$B$2*2)))))))*D436))</f>
        <v>0</v>
      </c>
    </row>
    <row r="437" spans="9:18" ht="15" x14ac:dyDescent="0.2">
      <c r="I437" s="10"/>
      <c r="J437" s="10"/>
      <c r="K437" s="10"/>
      <c r="N437" s="7"/>
      <c r="O437" s="19">
        <f>((H437-1)*(1-(IF(I437="no",0,'complete results'!$B$3)))+1)</f>
        <v>5.0000000000000044E-2</v>
      </c>
      <c r="P437" s="19">
        <f t="shared" si="14"/>
        <v>0</v>
      </c>
      <c r="Q4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7" s="20">
        <f>IF(ISBLANK(N437),,IF(ISBLANK(H437),,(IF(N437="WON-EW",((((O437-1)*K437)*'complete results'!$B$2)+('complete results'!$B$2*(O437-1))),IF(N437="WON",((((O437-1)*K437)*'complete results'!$B$2)+('complete results'!$B$2*(O437-1))),IF(N437="PLACED",((((O437-1)*K437)*'complete results'!$B$2)-'complete results'!$B$2),IF(K437=0,-'complete results'!$B$2,IF(K437=0,-'complete results'!$B$2,-('complete results'!$B$2*2)))))))*D437))</f>
        <v>0</v>
      </c>
    </row>
    <row r="438" spans="9:18" ht="15" x14ac:dyDescent="0.2">
      <c r="I438" s="10"/>
      <c r="J438" s="10"/>
      <c r="K438" s="10"/>
      <c r="N438" s="7"/>
      <c r="O438" s="19">
        <f>((H438-1)*(1-(IF(I438="no",0,'complete results'!$B$3)))+1)</f>
        <v>5.0000000000000044E-2</v>
      </c>
      <c r="P438" s="19">
        <f t="shared" si="14"/>
        <v>0</v>
      </c>
      <c r="Q4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8" s="20">
        <f>IF(ISBLANK(N438),,IF(ISBLANK(H438),,(IF(N438="WON-EW",((((O438-1)*K438)*'complete results'!$B$2)+('complete results'!$B$2*(O438-1))),IF(N438="WON",((((O438-1)*K438)*'complete results'!$B$2)+('complete results'!$B$2*(O438-1))),IF(N438="PLACED",((((O438-1)*K438)*'complete results'!$B$2)-'complete results'!$B$2),IF(K438=0,-'complete results'!$B$2,IF(K438=0,-'complete results'!$B$2,-('complete results'!$B$2*2)))))))*D438))</f>
        <v>0</v>
      </c>
    </row>
    <row r="439" spans="9:18" ht="15" x14ac:dyDescent="0.2">
      <c r="I439" s="10"/>
      <c r="J439" s="10"/>
      <c r="K439" s="10"/>
      <c r="N439" s="7"/>
      <c r="O439" s="19">
        <f>((H439-1)*(1-(IF(I439="no",0,'complete results'!$B$3)))+1)</f>
        <v>5.0000000000000044E-2</v>
      </c>
      <c r="P439" s="19">
        <f t="shared" si="14"/>
        <v>0</v>
      </c>
      <c r="Q4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9" s="20">
        <f>IF(ISBLANK(N439),,IF(ISBLANK(H439),,(IF(N439="WON-EW",((((O439-1)*K439)*'complete results'!$B$2)+('complete results'!$B$2*(O439-1))),IF(N439="WON",((((O439-1)*K439)*'complete results'!$B$2)+('complete results'!$B$2*(O439-1))),IF(N439="PLACED",((((O439-1)*K439)*'complete results'!$B$2)-'complete results'!$B$2),IF(K439=0,-'complete results'!$B$2,IF(K439=0,-'complete results'!$B$2,-('complete results'!$B$2*2)))))))*D439))</f>
        <v>0</v>
      </c>
    </row>
    <row r="440" spans="9:18" ht="15" x14ac:dyDescent="0.2">
      <c r="I440" s="10"/>
      <c r="J440" s="10"/>
      <c r="K440" s="10"/>
      <c r="N440" s="7"/>
      <c r="O440" s="19">
        <f>((H440-1)*(1-(IF(I440="no",0,'complete results'!$B$3)))+1)</f>
        <v>5.0000000000000044E-2</v>
      </c>
      <c r="P440" s="19">
        <f t="shared" si="14"/>
        <v>0</v>
      </c>
      <c r="Q4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0" s="20">
        <f>IF(ISBLANK(N440),,IF(ISBLANK(H440),,(IF(N440="WON-EW",((((O440-1)*K440)*'complete results'!$B$2)+('complete results'!$B$2*(O440-1))),IF(N440="WON",((((O440-1)*K440)*'complete results'!$B$2)+('complete results'!$B$2*(O440-1))),IF(N440="PLACED",((((O440-1)*K440)*'complete results'!$B$2)-'complete results'!$B$2),IF(K440=0,-'complete results'!$B$2,IF(K440=0,-'complete results'!$B$2,-('complete results'!$B$2*2)))))))*D440))</f>
        <v>0</v>
      </c>
    </row>
    <row r="441" spans="9:18" ht="15" x14ac:dyDescent="0.2">
      <c r="I441" s="10"/>
      <c r="J441" s="10"/>
      <c r="K441" s="10"/>
      <c r="N441" s="7"/>
      <c r="O441" s="19">
        <f>((H441-1)*(1-(IF(I441="no",0,'complete results'!$B$3)))+1)</f>
        <v>5.0000000000000044E-2</v>
      </c>
      <c r="P441" s="19">
        <f t="shared" si="14"/>
        <v>0</v>
      </c>
      <c r="Q4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1" s="20">
        <f>IF(ISBLANK(N441),,IF(ISBLANK(H441),,(IF(N441="WON-EW",((((O441-1)*K441)*'complete results'!$B$2)+('complete results'!$B$2*(O441-1))),IF(N441="WON",((((O441-1)*K441)*'complete results'!$B$2)+('complete results'!$B$2*(O441-1))),IF(N441="PLACED",((((O441-1)*K441)*'complete results'!$B$2)-'complete results'!$B$2),IF(K441=0,-'complete results'!$B$2,IF(K441=0,-'complete results'!$B$2,-('complete results'!$B$2*2)))))))*D441))</f>
        <v>0</v>
      </c>
    </row>
    <row r="442" spans="9:18" ht="15" x14ac:dyDescent="0.2">
      <c r="I442" s="10"/>
      <c r="J442" s="10"/>
      <c r="K442" s="10"/>
      <c r="N442" s="7"/>
      <c r="O442" s="19">
        <f>((H442-1)*(1-(IF(I442="no",0,'complete results'!$B$3)))+1)</f>
        <v>5.0000000000000044E-2</v>
      </c>
      <c r="P442" s="19">
        <f t="shared" si="14"/>
        <v>0</v>
      </c>
      <c r="Q4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2" s="20">
        <f>IF(ISBLANK(N442),,IF(ISBLANK(H442),,(IF(N442="WON-EW",((((O442-1)*K442)*'complete results'!$B$2)+('complete results'!$B$2*(O442-1))),IF(N442="WON",((((O442-1)*K442)*'complete results'!$B$2)+('complete results'!$B$2*(O442-1))),IF(N442="PLACED",((((O442-1)*K442)*'complete results'!$B$2)-'complete results'!$B$2),IF(K442=0,-'complete results'!$B$2,IF(K442=0,-'complete results'!$B$2,-('complete results'!$B$2*2)))))))*D442))</f>
        <v>0</v>
      </c>
    </row>
    <row r="443" spans="9:18" ht="15" x14ac:dyDescent="0.2">
      <c r="I443" s="10"/>
      <c r="J443" s="10"/>
      <c r="K443" s="10"/>
      <c r="N443" s="7"/>
      <c r="O443" s="19">
        <f>((H443-1)*(1-(IF(I443="no",0,'complete results'!$B$3)))+1)</f>
        <v>5.0000000000000044E-2</v>
      </c>
      <c r="P443" s="19">
        <f t="shared" si="14"/>
        <v>0</v>
      </c>
      <c r="Q4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3" s="20">
        <f>IF(ISBLANK(N443),,IF(ISBLANK(H443),,(IF(N443="WON-EW",((((O443-1)*K443)*'complete results'!$B$2)+('complete results'!$B$2*(O443-1))),IF(N443="WON",((((O443-1)*K443)*'complete results'!$B$2)+('complete results'!$B$2*(O443-1))),IF(N443="PLACED",((((O443-1)*K443)*'complete results'!$B$2)-'complete results'!$B$2),IF(K443=0,-'complete results'!$B$2,IF(K443=0,-'complete results'!$B$2,-('complete results'!$B$2*2)))))))*D443))</f>
        <v>0</v>
      </c>
    </row>
    <row r="444" spans="9:18" ht="15" x14ac:dyDescent="0.2">
      <c r="I444" s="10"/>
      <c r="J444" s="10"/>
      <c r="K444" s="10"/>
      <c r="N444" s="7"/>
      <c r="O444" s="19">
        <f>((H444-1)*(1-(IF(I444="no",0,'complete results'!$B$3)))+1)</f>
        <v>5.0000000000000044E-2</v>
      </c>
      <c r="P444" s="19">
        <f t="shared" si="14"/>
        <v>0</v>
      </c>
      <c r="Q4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4" s="20">
        <f>IF(ISBLANK(N444),,IF(ISBLANK(H444),,(IF(N444="WON-EW",((((O444-1)*K444)*'complete results'!$B$2)+('complete results'!$B$2*(O444-1))),IF(N444="WON",((((O444-1)*K444)*'complete results'!$B$2)+('complete results'!$B$2*(O444-1))),IF(N444="PLACED",((((O444-1)*K444)*'complete results'!$B$2)-'complete results'!$B$2),IF(K444=0,-'complete results'!$B$2,IF(K444=0,-'complete results'!$B$2,-('complete results'!$B$2*2)))))))*D444))</f>
        <v>0</v>
      </c>
    </row>
    <row r="445" spans="9:18" ht="15" x14ac:dyDescent="0.2">
      <c r="I445" s="10"/>
      <c r="J445" s="10"/>
      <c r="K445" s="10"/>
      <c r="N445" s="7"/>
      <c r="O445" s="19">
        <f>((H445-1)*(1-(IF(I445="no",0,'complete results'!$B$3)))+1)</f>
        <v>5.0000000000000044E-2</v>
      </c>
      <c r="P445" s="19">
        <f t="shared" si="14"/>
        <v>0</v>
      </c>
      <c r="Q4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5" s="20">
        <f>IF(ISBLANK(N445),,IF(ISBLANK(H445),,(IF(N445="WON-EW",((((O445-1)*K445)*'complete results'!$B$2)+('complete results'!$B$2*(O445-1))),IF(N445="WON",((((O445-1)*K445)*'complete results'!$B$2)+('complete results'!$B$2*(O445-1))),IF(N445="PLACED",((((O445-1)*K445)*'complete results'!$B$2)-'complete results'!$B$2),IF(K445=0,-'complete results'!$B$2,IF(K445=0,-'complete results'!$B$2,-('complete results'!$B$2*2)))))))*D445))</f>
        <v>0</v>
      </c>
    </row>
    <row r="446" spans="9:18" ht="15" x14ac:dyDescent="0.2">
      <c r="I446" s="10"/>
      <c r="J446" s="10"/>
      <c r="K446" s="10"/>
      <c r="N446" s="7"/>
      <c r="O446" s="19">
        <f>((H446-1)*(1-(IF(I446="no",0,'complete results'!$B$3)))+1)</f>
        <v>5.0000000000000044E-2</v>
      </c>
      <c r="P446" s="19">
        <f t="shared" si="14"/>
        <v>0</v>
      </c>
      <c r="Q4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6" s="20">
        <f>IF(ISBLANK(N446),,IF(ISBLANK(H446),,(IF(N446="WON-EW",((((O446-1)*K446)*'complete results'!$B$2)+('complete results'!$B$2*(O446-1))),IF(N446="WON",((((O446-1)*K446)*'complete results'!$B$2)+('complete results'!$B$2*(O446-1))),IF(N446="PLACED",((((O446-1)*K446)*'complete results'!$B$2)-'complete results'!$B$2),IF(K446=0,-'complete results'!$B$2,IF(K446=0,-'complete results'!$B$2,-('complete results'!$B$2*2)))))))*D446))</f>
        <v>0</v>
      </c>
    </row>
    <row r="447" spans="9:18" ht="15" x14ac:dyDescent="0.2">
      <c r="I447" s="10"/>
      <c r="J447" s="10"/>
      <c r="K447" s="10"/>
      <c r="N447" s="7"/>
      <c r="O447" s="19">
        <f>((H447-1)*(1-(IF(I447="no",0,'complete results'!$B$3)))+1)</f>
        <v>5.0000000000000044E-2</v>
      </c>
      <c r="P447" s="19">
        <f t="shared" si="14"/>
        <v>0</v>
      </c>
      <c r="Q4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7" s="20">
        <f>IF(ISBLANK(N447),,IF(ISBLANK(H447),,(IF(N447="WON-EW",((((O447-1)*K447)*'complete results'!$B$2)+('complete results'!$B$2*(O447-1))),IF(N447="WON",((((O447-1)*K447)*'complete results'!$B$2)+('complete results'!$B$2*(O447-1))),IF(N447="PLACED",((((O447-1)*K447)*'complete results'!$B$2)-'complete results'!$B$2),IF(K447=0,-'complete results'!$B$2,IF(K447=0,-'complete results'!$B$2,-('complete results'!$B$2*2)))))))*D447))</f>
        <v>0</v>
      </c>
    </row>
    <row r="448" spans="9:18" ht="15" x14ac:dyDescent="0.2">
      <c r="I448" s="10"/>
      <c r="J448" s="10"/>
      <c r="K448" s="10"/>
      <c r="N448" s="7"/>
      <c r="O448" s="19">
        <f>((H448-1)*(1-(IF(I448="no",0,'complete results'!$B$3)))+1)</f>
        <v>5.0000000000000044E-2</v>
      </c>
      <c r="P448" s="19">
        <f t="shared" si="14"/>
        <v>0</v>
      </c>
      <c r="Q4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8" s="20">
        <f>IF(ISBLANK(N448),,IF(ISBLANK(H448),,(IF(N448="WON-EW",((((O448-1)*K448)*'complete results'!$B$2)+('complete results'!$B$2*(O448-1))),IF(N448="WON",((((O448-1)*K448)*'complete results'!$B$2)+('complete results'!$B$2*(O448-1))),IF(N448="PLACED",((((O448-1)*K448)*'complete results'!$B$2)-'complete results'!$B$2),IF(K448=0,-'complete results'!$B$2,IF(K448=0,-'complete results'!$B$2,-('complete results'!$B$2*2)))))))*D448))</f>
        <v>0</v>
      </c>
    </row>
    <row r="449" spans="9:18" ht="15" x14ac:dyDescent="0.2">
      <c r="I449" s="10"/>
      <c r="J449" s="10"/>
      <c r="K449" s="10"/>
      <c r="N449" s="7"/>
      <c r="O449" s="19">
        <f>((H449-1)*(1-(IF(I449="no",0,'complete results'!$B$3)))+1)</f>
        <v>5.0000000000000044E-2</v>
      </c>
      <c r="P449" s="19">
        <f t="shared" si="14"/>
        <v>0</v>
      </c>
      <c r="Q4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9" s="20">
        <f>IF(ISBLANK(N449),,IF(ISBLANK(H449),,(IF(N449="WON-EW",((((O449-1)*K449)*'complete results'!$B$2)+('complete results'!$B$2*(O449-1))),IF(N449="WON",((((O449-1)*K449)*'complete results'!$B$2)+('complete results'!$B$2*(O449-1))),IF(N449="PLACED",((((O449-1)*K449)*'complete results'!$B$2)-'complete results'!$B$2),IF(K449=0,-'complete results'!$B$2,IF(K449=0,-'complete results'!$B$2,-('complete results'!$B$2*2)))))))*D449))</f>
        <v>0</v>
      </c>
    </row>
    <row r="450" spans="9:18" ht="15" x14ac:dyDescent="0.2">
      <c r="I450" s="10"/>
      <c r="J450" s="10"/>
      <c r="K450" s="10"/>
      <c r="N450" s="7"/>
      <c r="O450" s="19">
        <f>((H450-1)*(1-(IF(I450="no",0,'complete results'!$B$3)))+1)</f>
        <v>5.0000000000000044E-2</v>
      </c>
      <c r="P450" s="19">
        <f t="shared" si="14"/>
        <v>0</v>
      </c>
      <c r="Q4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0" s="20">
        <f>IF(ISBLANK(N450),,IF(ISBLANK(H450),,(IF(N450="WON-EW",((((O450-1)*K450)*'complete results'!$B$2)+('complete results'!$B$2*(O450-1))),IF(N450="WON",((((O450-1)*K450)*'complete results'!$B$2)+('complete results'!$B$2*(O450-1))),IF(N450="PLACED",((((O450-1)*K450)*'complete results'!$B$2)-'complete results'!$B$2),IF(K450=0,-'complete results'!$B$2,IF(K450=0,-'complete results'!$B$2,-('complete results'!$B$2*2)))))))*D450))</f>
        <v>0</v>
      </c>
    </row>
    <row r="451" spans="9:18" ht="15" x14ac:dyDescent="0.2">
      <c r="I451" s="10"/>
      <c r="J451" s="10"/>
      <c r="K451" s="10"/>
      <c r="N451" s="7"/>
      <c r="O451" s="19">
        <f>((H451-1)*(1-(IF(I451="no",0,'complete results'!$B$3)))+1)</f>
        <v>5.0000000000000044E-2</v>
      </c>
      <c r="P451" s="19">
        <f t="shared" si="14"/>
        <v>0</v>
      </c>
      <c r="Q4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1" s="20">
        <f>IF(ISBLANK(N451),,IF(ISBLANK(H451),,(IF(N451="WON-EW",((((O451-1)*K451)*'complete results'!$B$2)+('complete results'!$B$2*(O451-1))),IF(N451="WON",((((O451-1)*K451)*'complete results'!$B$2)+('complete results'!$B$2*(O451-1))),IF(N451="PLACED",((((O451-1)*K451)*'complete results'!$B$2)-'complete results'!$B$2),IF(K451=0,-'complete results'!$B$2,IF(K451=0,-'complete results'!$B$2,-('complete results'!$B$2*2)))))))*D451))</f>
        <v>0</v>
      </c>
    </row>
    <row r="452" spans="9:18" ht="15" x14ac:dyDescent="0.2">
      <c r="I452" s="10"/>
      <c r="J452" s="10"/>
      <c r="K452" s="10"/>
      <c r="N452" s="7"/>
      <c r="O452" s="19">
        <f>((H452-1)*(1-(IF(I452="no",0,'complete results'!$B$3)))+1)</f>
        <v>5.0000000000000044E-2</v>
      </c>
      <c r="P452" s="19">
        <f t="shared" si="14"/>
        <v>0</v>
      </c>
      <c r="Q4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2" s="20">
        <f>IF(ISBLANK(N452),,IF(ISBLANK(H452),,(IF(N452="WON-EW",((((O452-1)*K452)*'complete results'!$B$2)+('complete results'!$B$2*(O452-1))),IF(N452="WON",((((O452-1)*K452)*'complete results'!$B$2)+('complete results'!$B$2*(O452-1))),IF(N452="PLACED",((((O452-1)*K452)*'complete results'!$B$2)-'complete results'!$B$2),IF(K452=0,-'complete results'!$B$2,IF(K452=0,-'complete results'!$B$2,-('complete results'!$B$2*2)))))))*D452))</f>
        <v>0</v>
      </c>
    </row>
    <row r="453" spans="9:18" ht="15" x14ac:dyDescent="0.2">
      <c r="I453" s="10"/>
      <c r="J453" s="10"/>
      <c r="K453" s="10"/>
      <c r="N453" s="7"/>
      <c r="O453" s="19">
        <f>((H453-1)*(1-(IF(I453="no",0,'complete results'!$B$3)))+1)</f>
        <v>5.0000000000000044E-2</v>
      </c>
      <c r="P453" s="19">
        <f t="shared" si="14"/>
        <v>0</v>
      </c>
      <c r="Q4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3" s="20">
        <f>IF(ISBLANK(N453),,IF(ISBLANK(H453),,(IF(N453="WON-EW",((((O453-1)*K453)*'complete results'!$B$2)+('complete results'!$B$2*(O453-1))),IF(N453="WON",((((O453-1)*K453)*'complete results'!$B$2)+('complete results'!$B$2*(O453-1))),IF(N453="PLACED",((((O453-1)*K453)*'complete results'!$B$2)-'complete results'!$B$2),IF(K453=0,-'complete results'!$B$2,IF(K453=0,-'complete results'!$B$2,-('complete results'!$B$2*2)))))))*D453))</f>
        <v>0</v>
      </c>
    </row>
    <row r="454" spans="9:18" ht="15" x14ac:dyDescent="0.2">
      <c r="I454" s="10"/>
      <c r="J454" s="10"/>
      <c r="K454" s="10"/>
      <c r="N454" s="7"/>
      <c r="O454" s="19">
        <f>((H454-1)*(1-(IF(I454="no",0,'complete results'!$B$3)))+1)</f>
        <v>5.0000000000000044E-2</v>
      </c>
      <c r="P454" s="19">
        <f t="shared" si="14"/>
        <v>0</v>
      </c>
      <c r="Q4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4" s="20">
        <f>IF(ISBLANK(N454),,IF(ISBLANK(H454),,(IF(N454="WON-EW",((((O454-1)*K454)*'complete results'!$B$2)+('complete results'!$B$2*(O454-1))),IF(N454="WON",((((O454-1)*K454)*'complete results'!$B$2)+('complete results'!$B$2*(O454-1))),IF(N454="PLACED",((((O454-1)*K454)*'complete results'!$B$2)-'complete results'!$B$2),IF(K454=0,-'complete results'!$B$2,IF(K454=0,-'complete results'!$B$2,-('complete results'!$B$2*2)))))))*D454))</f>
        <v>0</v>
      </c>
    </row>
    <row r="455" spans="9:18" ht="15" x14ac:dyDescent="0.2">
      <c r="I455" s="10"/>
      <c r="J455" s="10"/>
      <c r="K455" s="10"/>
      <c r="N455" s="7"/>
      <c r="O455" s="19">
        <f>((H455-1)*(1-(IF(I455="no",0,'complete results'!$B$3)))+1)</f>
        <v>5.0000000000000044E-2</v>
      </c>
      <c r="P455" s="19">
        <f t="shared" si="14"/>
        <v>0</v>
      </c>
      <c r="Q4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5" s="20">
        <f>IF(ISBLANK(N455),,IF(ISBLANK(H455),,(IF(N455="WON-EW",((((O455-1)*K455)*'complete results'!$B$2)+('complete results'!$B$2*(O455-1))),IF(N455="WON",((((O455-1)*K455)*'complete results'!$B$2)+('complete results'!$B$2*(O455-1))),IF(N455="PLACED",((((O455-1)*K455)*'complete results'!$B$2)-'complete results'!$B$2),IF(K455=0,-'complete results'!$B$2,IF(K455=0,-'complete results'!$B$2,-('complete results'!$B$2*2)))))))*D455))</f>
        <v>0</v>
      </c>
    </row>
    <row r="456" spans="9:18" ht="15" x14ac:dyDescent="0.2">
      <c r="I456" s="10"/>
      <c r="J456" s="10"/>
      <c r="K456" s="10"/>
      <c r="N456" s="7"/>
      <c r="O456" s="19">
        <f>((H456-1)*(1-(IF(I456="no",0,'complete results'!$B$3)))+1)</f>
        <v>5.0000000000000044E-2</v>
      </c>
      <c r="P456" s="19">
        <f t="shared" si="14"/>
        <v>0</v>
      </c>
      <c r="Q4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6" s="20">
        <f>IF(ISBLANK(N456),,IF(ISBLANK(H456),,(IF(N456="WON-EW",((((O456-1)*K456)*'complete results'!$B$2)+('complete results'!$B$2*(O456-1))),IF(N456="WON",((((O456-1)*K456)*'complete results'!$B$2)+('complete results'!$B$2*(O456-1))),IF(N456="PLACED",((((O456-1)*K456)*'complete results'!$B$2)-'complete results'!$B$2),IF(K456=0,-'complete results'!$B$2,IF(K456=0,-'complete results'!$B$2,-('complete results'!$B$2*2)))))))*D456))</f>
        <v>0</v>
      </c>
    </row>
    <row r="457" spans="9:18" ht="15" x14ac:dyDescent="0.2">
      <c r="I457" s="10"/>
      <c r="J457" s="10"/>
      <c r="K457" s="10"/>
      <c r="N457" s="7"/>
      <c r="O457" s="19">
        <f>((H457-1)*(1-(IF(I457="no",0,'complete results'!$B$3)))+1)</f>
        <v>5.0000000000000044E-2</v>
      </c>
      <c r="P457" s="19">
        <f t="shared" si="14"/>
        <v>0</v>
      </c>
      <c r="Q4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7" s="20">
        <f>IF(ISBLANK(N457),,IF(ISBLANK(H457),,(IF(N457="WON-EW",((((O457-1)*K457)*'complete results'!$B$2)+('complete results'!$B$2*(O457-1))),IF(N457="WON",((((O457-1)*K457)*'complete results'!$B$2)+('complete results'!$B$2*(O457-1))),IF(N457="PLACED",((((O457-1)*K457)*'complete results'!$B$2)-'complete results'!$B$2),IF(K457=0,-'complete results'!$B$2,IF(K457=0,-'complete results'!$B$2,-('complete results'!$B$2*2)))))))*D457))</f>
        <v>0</v>
      </c>
    </row>
    <row r="458" spans="9:18" ht="15" x14ac:dyDescent="0.2">
      <c r="I458" s="10"/>
      <c r="J458" s="10"/>
      <c r="K458" s="10"/>
      <c r="N458" s="7"/>
      <c r="O458" s="19">
        <f>((H458-1)*(1-(IF(I458="no",0,'complete results'!$B$3)))+1)</f>
        <v>5.0000000000000044E-2</v>
      </c>
      <c r="P458" s="19">
        <f t="shared" si="14"/>
        <v>0</v>
      </c>
      <c r="Q4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8" s="20">
        <f>IF(ISBLANK(N458),,IF(ISBLANK(H458),,(IF(N458="WON-EW",((((O458-1)*K458)*'complete results'!$B$2)+('complete results'!$B$2*(O458-1))),IF(N458="WON",((((O458-1)*K458)*'complete results'!$B$2)+('complete results'!$B$2*(O458-1))),IF(N458="PLACED",((((O458-1)*K458)*'complete results'!$B$2)-'complete results'!$B$2),IF(K458=0,-'complete results'!$B$2,IF(K458=0,-'complete results'!$B$2,-('complete results'!$B$2*2)))))))*D458))</f>
        <v>0</v>
      </c>
    </row>
    <row r="459" spans="9:18" ht="15" x14ac:dyDescent="0.2">
      <c r="I459" s="10"/>
      <c r="J459" s="10"/>
      <c r="K459" s="10"/>
      <c r="N459" s="7"/>
      <c r="O459" s="19">
        <f>((H459-1)*(1-(IF(I459="no",0,'complete results'!$B$3)))+1)</f>
        <v>5.0000000000000044E-2</v>
      </c>
      <c r="P459" s="19">
        <f t="shared" si="14"/>
        <v>0</v>
      </c>
      <c r="Q4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9" s="20">
        <f>IF(ISBLANK(N459),,IF(ISBLANK(H459),,(IF(N459="WON-EW",((((O459-1)*K459)*'complete results'!$B$2)+('complete results'!$B$2*(O459-1))),IF(N459="WON",((((O459-1)*K459)*'complete results'!$B$2)+('complete results'!$B$2*(O459-1))),IF(N459="PLACED",((((O459-1)*K459)*'complete results'!$B$2)-'complete results'!$B$2),IF(K459=0,-'complete results'!$B$2,IF(K459=0,-'complete results'!$B$2,-('complete results'!$B$2*2)))))))*D459))</f>
        <v>0</v>
      </c>
    </row>
    <row r="460" spans="9:18" ht="15" x14ac:dyDescent="0.2">
      <c r="I460" s="10"/>
      <c r="J460" s="10"/>
      <c r="K460" s="10"/>
      <c r="N460" s="7"/>
      <c r="O460" s="19">
        <f>((H460-1)*(1-(IF(I460="no",0,'complete results'!$B$3)))+1)</f>
        <v>5.0000000000000044E-2</v>
      </c>
      <c r="P460" s="19">
        <f t="shared" si="14"/>
        <v>0</v>
      </c>
      <c r="Q4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0" s="20">
        <f>IF(ISBLANK(N460),,IF(ISBLANK(H460),,(IF(N460="WON-EW",((((O460-1)*K460)*'complete results'!$B$2)+('complete results'!$B$2*(O460-1))),IF(N460="WON",((((O460-1)*K460)*'complete results'!$B$2)+('complete results'!$B$2*(O460-1))),IF(N460="PLACED",((((O460-1)*K460)*'complete results'!$B$2)-'complete results'!$B$2),IF(K460=0,-'complete results'!$B$2,IF(K460=0,-'complete results'!$B$2,-('complete results'!$B$2*2)))))))*D460))</f>
        <v>0</v>
      </c>
    </row>
    <row r="461" spans="9:18" ht="15" x14ac:dyDescent="0.2">
      <c r="I461" s="10"/>
      <c r="J461" s="10"/>
      <c r="K461" s="10"/>
      <c r="N461" s="7"/>
      <c r="O461" s="19">
        <f>((H461-1)*(1-(IF(I461="no",0,'complete results'!$B$3)))+1)</f>
        <v>5.0000000000000044E-2</v>
      </c>
      <c r="P461" s="19">
        <f t="shared" si="14"/>
        <v>0</v>
      </c>
      <c r="Q4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1" s="20">
        <f>IF(ISBLANK(N461),,IF(ISBLANK(H461),,(IF(N461="WON-EW",((((O461-1)*K461)*'complete results'!$B$2)+('complete results'!$B$2*(O461-1))),IF(N461="WON",((((O461-1)*K461)*'complete results'!$B$2)+('complete results'!$B$2*(O461-1))),IF(N461="PLACED",((((O461-1)*K461)*'complete results'!$B$2)-'complete results'!$B$2),IF(K461=0,-'complete results'!$B$2,IF(K461=0,-'complete results'!$B$2,-('complete results'!$B$2*2)))))))*D461))</f>
        <v>0</v>
      </c>
    </row>
    <row r="462" spans="9:18" ht="15" x14ac:dyDescent="0.2">
      <c r="I462" s="10"/>
      <c r="J462" s="10"/>
      <c r="K462" s="10"/>
      <c r="N462" s="7"/>
      <c r="O462" s="19">
        <f>((H462-1)*(1-(IF(I462="no",0,'complete results'!$B$3)))+1)</f>
        <v>5.0000000000000044E-2</v>
      </c>
      <c r="P462" s="19">
        <f t="shared" si="14"/>
        <v>0</v>
      </c>
      <c r="Q4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2" s="20">
        <f>IF(ISBLANK(N462),,IF(ISBLANK(H462),,(IF(N462="WON-EW",((((O462-1)*K462)*'complete results'!$B$2)+('complete results'!$B$2*(O462-1))),IF(N462="WON",((((O462-1)*K462)*'complete results'!$B$2)+('complete results'!$B$2*(O462-1))),IF(N462="PLACED",((((O462-1)*K462)*'complete results'!$B$2)-'complete results'!$B$2),IF(K462=0,-'complete results'!$B$2,IF(K462=0,-'complete results'!$B$2,-('complete results'!$B$2*2)))))))*D462))</f>
        <v>0</v>
      </c>
    </row>
    <row r="463" spans="9:18" ht="15" x14ac:dyDescent="0.2">
      <c r="I463" s="10"/>
      <c r="J463" s="10"/>
      <c r="K463" s="10"/>
      <c r="N463" s="7"/>
      <c r="O463" s="19">
        <f>((H463-1)*(1-(IF(I463="no",0,'complete results'!$B$3)))+1)</f>
        <v>5.0000000000000044E-2</v>
      </c>
      <c r="P463" s="19">
        <f t="shared" si="14"/>
        <v>0</v>
      </c>
      <c r="Q4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3" s="20">
        <f>IF(ISBLANK(N463),,IF(ISBLANK(H463),,(IF(N463="WON-EW",((((O463-1)*K463)*'complete results'!$B$2)+('complete results'!$B$2*(O463-1))),IF(N463="WON",((((O463-1)*K463)*'complete results'!$B$2)+('complete results'!$B$2*(O463-1))),IF(N463="PLACED",((((O463-1)*K463)*'complete results'!$B$2)-'complete results'!$B$2),IF(K463=0,-'complete results'!$B$2,IF(K463=0,-'complete results'!$B$2,-('complete results'!$B$2*2)))))))*D463))</f>
        <v>0</v>
      </c>
    </row>
    <row r="464" spans="9:18" ht="15" x14ac:dyDescent="0.2">
      <c r="I464" s="10"/>
      <c r="J464" s="10"/>
      <c r="K464" s="10"/>
      <c r="N464" s="7"/>
      <c r="O464" s="19">
        <f>((H464-1)*(1-(IF(I464="no",0,'complete results'!$B$3)))+1)</f>
        <v>5.0000000000000044E-2</v>
      </c>
      <c r="P464" s="19">
        <f t="shared" si="14"/>
        <v>0</v>
      </c>
      <c r="Q4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4" s="20">
        <f>IF(ISBLANK(N464),,IF(ISBLANK(H464),,(IF(N464="WON-EW",((((O464-1)*K464)*'complete results'!$B$2)+('complete results'!$B$2*(O464-1))),IF(N464="WON",((((O464-1)*K464)*'complete results'!$B$2)+('complete results'!$B$2*(O464-1))),IF(N464="PLACED",((((O464-1)*K464)*'complete results'!$B$2)-'complete results'!$B$2),IF(K464=0,-'complete results'!$B$2,IF(K464=0,-'complete results'!$B$2,-('complete results'!$B$2*2)))))))*D464))</f>
        <v>0</v>
      </c>
    </row>
    <row r="465" spans="9:18" ht="15" x14ac:dyDescent="0.2">
      <c r="I465" s="10"/>
      <c r="J465" s="10"/>
      <c r="K465" s="10"/>
      <c r="N465" s="7"/>
      <c r="O465" s="19">
        <f>((H465-1)*(1-(IF(I465="no",0,'complete results'!$B$3)))+1)</f>
        <v>5.0000000000000044E-2</v>
      </c>
      <c r="P465" s="19">
        <f t="shared" si="14"/>
        <v>0</v>
      </c>
      <c r="Q4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5" s="20">
        <f>IF(ISBLANK(N465),,IF(ISBLANK(H465),,(IF(N465="WON-EW",((((O465-1)*K465)*'complete results'!$B$2)+('complete results'!$B$2*(O465-1))),IF(N465="WON",((((O465-1)*K465)*'complete results'!$B$2)+('complete results'!$B$2*(O465-1))),IF(N465="PLACED",((((O465-1)*K465)*'complete results'!$B$2)-'complete results'!$B$2),IF(K465=0,-'complete results'!$B$2,IF(K465=0,-'complete results'!$B$2,-('complete results'!$B$2*2)))))))*D465))</f>
        <v>0</v>
      </c>
    </row>
    <row r="466" spans="9:18" ht="15" x14ac:dyDescent="0.2">
      <c r="I466" s="10"/>
      <c r="J466" s="10"/>
      <c r="K466" s="10"/>
      <c r="N466" s="7"/>
      <c r="O466" s="19">
        <f>((H466-1)*(1-(IF(I466="no",0,'complete results'!$B$3)))+1)</f>
        <v>5.0000000000000044E-2</v>
      </c>
      <c r="P466" s="19">
        <f t="shared" si="14"/>
        <v>0</v>
      </c>
      <c r="Q4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6" s="20">
        <f>IF(ISBLANK(N466),,IF(ISBLANK(H466),,(IF(N466="WON-EW",((((O466-1)*K466)*'complete results'!$B$2)+('complete results'!$B$2*(O466-1))),IF(N466="WON",((((O466-1)*K466)*'complete results'!$B$2)+('complete results'!$B$2*(O466-1))),IF(N466="PLACED",((((O466-1)*K466)*'complete results'!$B$2)-'complete results'!$B$2),IF(K466=0,-'complete results'!$B$2,IF(K466=0,-'complete results'!$B$2,-('complete results'!$B$2*2)))))))*D466))</f>
        <v>0</v>
      </c>
    </row>
    <row r="467" spans="9:18" ht="15" x14ac:dyDescent="0.2">
      <c r="I467" s="10"/>
      <c r="J467" s="10"/>
      <c r="K467" s="10"/>
      <c r="N467" s="7"/>
      <c r="O467" s="19">
        <f>((H467-1)*(1-(IF(I467="no",0,'complete results'!$B$3)))+1)</f>
        <v>5.0000000000000044E-2</v>
      </c>
      <c r="P467" s="19">
        <f t="shared" si="14"/>
        <v>0</v>
      </c>
      <c r="Q4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7" s="20">
        <f>IF(ISBLANK(N467),,IF(ISBLANK(H467),,(IF(N467="WON-EW",((((O467-1)*K467)*'complete results'!$B$2)+('complete results'!$B$2*(O467-1))),IF(N467="WON",((((O467-1)*K467)*'complete results'!$B$2)+('complete results'!$B$2*(O467-1))),IF(N467="PLACED",((((O467-1)*K467)*'complete results'!$B$2)-'complete results'!$B$2),IF(K467=0,-'complete results'!$B$2,IF(K467=0,-'complete results'!$B$2,-('complete results'!$B$2*2)))))))*D467))</f>
        <v>0</v>
      </c>
    </row>
    <row r="468" spans="9:18" ht="15" x14ac:dyDescent="0.2">
      <c r="I468" s="10"/>
      <c r="J468" s="10"/>
      <c r="K468" s="10"/>
      <c r="N468" s="7"/>
      <c r="O468" s="19">
        <f>((H468-1)*(1-(IF(I468="no",0,'complete results'!$B$3)))+1)</f>
        <v>5.0000000000000044E-2</v>
      </c>
      <c r="P468" s="19">
        <f t="shared" ref="P468:P531" si="15">D468*IF(J468="yes",2,1)</f>
        <v>0</v>
      </c>
      <c r="Q4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8" s="20">
        <f>IF(ISBLANK(N468),,IF(ISBLANK(H468),,(IF(N468="WON-EW",((((O468-1)*K468)*'complete results'!$B$2)+('complete results'!$B$2*(O468-1))),IF(N468="WON",((((O468-1)*K468)*'complete results'!$B$2)+('complete results'!$B$2*(O468-1))),IF(N468="PLACED",((((O468-1)*K468)*'complete results'!$B$2)-'complete results'!$B$2),IF(K468=0,-'complete results'!$B$2,IF(K468=0,-'complete results'!$B$2,-('complete results'!$B$2*2)))))))*D468))</f>
        <v>0</v>
      </c>
    </row>
    <row r="469" spans="9:18" ht="15" x14ac:dyDescent="0.2">
      <c r="I469" s="10"/>
      <c r="J469" s="10"/>
      <c r="K469" s="10"/>
      <c r="N469" s="7"/>
      <c r="O469" s="19">
        <f>((H469-1)*(1-(IF(I469="no",0,'complete results'!$B$3)))+1)</f>
        <v>5.0000000000000044E-2</v>
      </c>
      <c r="P469" s="19">
        <f t="shared" si="15"/>
        <v>0</v>
      </c>
      <c r="Q4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9" s="20">
        <f>IF(ISBLANK(N469),,IF(ISBLANK(H469),,(IF(N469="WON-EW",((((O469-1)*K469)*'complete results'!$B$2)+('complete results'!$B$2*(O469-1))),IF(N469="WON",((((O469-1)*K469)*'complete results'!$B$2)+('complete results'!$B$2*(O469-1))),IF(N469="PLACED",((((O469-1)*K469)*'complete results'!$B$2)-'complete results'!$B$2),IF(K469=0,-'complete results'!$B$2,IF(K469=0,-'complete results'!$B$2,-('complete results'!$B$2*2)))))))*D469))</f>
        <v>0</v>
      </c>
    </row>
    <row r="470" spans="9:18" ht="15" x14ac:dyDescent="0.2">
      <c r="I470" s="10"/>
      <c r="J470" s="10"/>
      <c r="K470" s="10"/>
      <c r="N470" s="7"/>
      <c r="O470" s="19">
        <f>((H470-1)*(1-(IF(I470="no",0,'complete results'!$B$3)))+1)</f>
        <v>5.0000000000000044E-2</v>
      </c>
      <c r="P470" s="19">
        <f t="shared" si="15"/>
        <v>0</v>
      </c>
      <c r="Q4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0" s="20">
        <f>IF(ISBLANK(N470),,IF(ISBLANK(H470),,(IF(N470="WON-EW",((((O470-1)*K470)*'complete results'!$B$2)+('complete results'!$B$2*(O470-1))),IF(N470="WON",((((O470-1)*K470)*'complete results'!$B$2)+('complete results'!$B$2*(O470-1))),IF(N470="PLACED",((((O470-1)*K470)*'complete results'!$B$2)-'complete results'!$B$2),IF(K470=0,-'complete results'!$B$2,IF(K470=0,-'complete results'!$B$2,-('complete results'!$B$2*2)))))))*D470))</f>
        <v>0</v>
      </c>
    </row>
    <row r="471" spans="9:18" ht="15" x14ac:dyDescent="0.2">
      <c r="I471" s="10"/>
      <c r="J471" s="10"/>
      <c r="K471" s="10"/>
      <c r="N471" s="7"/>
      <c r="O471" s="19">
        <f>((H471-1)*(1-(IF(I471="no",0,'complete results'!$B$3)))+1)</f>
        <v>5.0000000000000044E-2</v>
      </c>
      <c r="P471" s="19">
        <f t="shared" si="15"/>
        <v>0</v>
      </c>
      <c r="Q4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1" s="20">
        <f>IF(ISBLANK(N471),,IF(ISBLANK(H471),,(IF(N471="WON-EW",((((O471-1)*K471)*'complete results'!$B$2)+('complete results'!$B$2*(O471-1))),IF(N471="WON",((((O471-1)*K471)*'complete results'!$B$2)+('complete results'!$B$2*(O471-1))),IF(N471="PLACED",((((O471-1)*K471)*'complete results'!$B$2)-'complete results'!$B$2),IF(K471=0,-'complete results'!$B$2,IF(K471=0,-'complete results'!$B$2,-('complete results'!$B$2*2)))))))*D471))</f>
        <v>0</v>
      </c>
    </row>
    <row r="472" spans="9:18" ht="15" x14ac:dyDescent="0.2">
      <c r="I472" s="10"/>
      <c r="J472" s="10"/>
      <c r="K472" s="10"/>
      <c r="N472" s="7"/>
      <c r="O472" s="19">
        <f>((H472-1)*(1-(IF(I472="no",0,'complete results'!$B$3)))+1)</f>
        <v>5.0000000000000044E-2</v>
      </c>
      <c r="P472" s="19">
        <f t="shared" si="15"/>
        <v>0</v>
      </c>
      <c r="Q4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2" s="20">
        <f>IF(ISBLANK(N472),,IF(ISBLANK(H472),,(IF(N472="WON-EW",((((O472-1)*K472)*'complete results'!$B$2)+('complete results'!$B$2*(O472-1))),IF(N472="WON",((((O472-1)*K472)*'complete results'!$B$2)+('complete results'!$B$2*(O472-1))),IF(N472="PLACED",((((O472-1)*K472)*'complete results'!$B$2)-'complete results'!$B$2),IF(K472=0,-'complete results'!$B$2,IF(K472=0,-'complete results'!$B$2,-('complete results'!$B$2*2)))))))*D472))</f>
        <v>0</v>
      </c>
    </row>
    <row r="473" spans="9:18" ht="15" x14ac:dyDescent="0.2">
      <c r="I473" s="10"/>
      <c r="J473" s="10"/>
      <c r="K473" s="10"/>
      <c r="N473" s="7"/>
      <c r="O473" s="19">
        <f>((H473-1)*(1-(IF(I473="no",0,'complete results'!$B$3)))+1)</f>
        <v>5.0000000000000044E-2</v>
      </c>
      <c r="P473" s="19">
        <f t="shared" si="15"/>
        <v>0</v>
      </c>
      <c r="Q4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3" s="20">
        <f>IF(ISBLANK(N473),,IF(ISBLANK(H473),,(IF(N473="WON-EW",((((O473-1)*K473)*'complete results'!$B$2)+('complete results'!$B$2*(O473-1))),IF(N473="WON",((((O473-1)*K473)*'complete results'!$B$2)+('complete results'!$B$2*(O473-1))),IF(N473="PLACED",((((O473-1)*K473)*'complete results'!$B$2)-'complete results'!$B$2),IF(K473=0,-'complete results'!$B$2,IF(K473=0,-'complete results'!$B$2,-('complete results'!$B$2*2)))))))*D473))</f>
        <v>0</v>
      </c>
    </row>
    <row r="474" spans="9:18" ht="15" x14ac:dyDescent="0.2">
      <c r="I474" s="10"/>
      <c r="J474" s="10"/>
      <c r="K474" s="10"/>
      <c r="N474" s="7"/>
      <c r="O474" s="19">
        <f>((H474-1)*(1-(IF(I474="no",0,'complete results'!$B$3)))+1)</f>
        <v>5.0000000000000044E-2</v>
      </c>
      <c r="P474" s="19">
        <f t="shared" si="15"/>
        <v>0</v>
      </c>
      <c r="Q4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4" s="20">
        <f>IF(ISBLANK(N474),,IF(ISBLANK(H474),,(IF(N474="WON-EW",((((O474-1)*K474)*'complete results'!$B$2)+('complete results'!$B$2*(O474-1))),IF(N474="WON",((((O474-1)*K474)*'complete results'!$B$2)+('complete results'!$B$2*(O474-1))),IF(N474="PLACED",((((O474-1)*K474)*'complete results'!$B$2)-'complete results'!$B$2),IF(K474=0,-'complete results'!$B$2,IF(K474=0,-'complete results'!$B$2,-('complete results'!$B$2*2)))))))*D474))</f>
        <v>0</v>
      </c>
    </row>
    <row r="475" spans="9:18" ht="15" x14ac:dyDescent="0.2">
      <c r="I475" s="10"/>
      <c r="J475" s="10"/>
      <c r="K475" s="10"/>
      <c r="N475" s="7"/>
      <c r="O475" s="19">
        <f>((H475-1)*(1-(IF(I475="no",0,'complete results'!$B$3)))+1)</f>
        <v>5.0000000000000044E-2</v>
      </c>
      <c r="P475" s="19">
        <f t="shared" si="15"/>
        <v>0</v>
      </c>
      <c r="Q4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5" s="20">
        <f>IF(ISBLANK(N475),,IF(ISBLANK(H475),,(IF(N475="WON-EW",((((O475-1)*K475)*'complete results'!$B$2)+('complete results'!$B$2*(O475-1))),IF(N475="WON",((((O475-1)*K475)*'complete results'!$B$2)+('complete results'!$B$2*(O475-1))),IF(N475="PLACED",((((O475-1)*K475)*'complete results'!$B$2)-'complete results'!$B$2),IF(K475=0,-'complete results'!$B$2,IF(K475=0,-'complete results'!$B$2,-('complete results'!$B$2*2)))))))*D475))</f>
        <v>0</v>
      </c>
    </row>
    <row r="476" spans="9:18" ht="15" x14ac:dyDescent="0.2">
      <c r="I476" s="10"/>
      <c r="J476" s="10"/>
      <c r="K476" s="10"/>
      <c r="N476" s="7"/>
      <c r="O476" s="19">
        <f>((H476-1)*(1-(IF(I476="no",0,'complete results'!$B$3)))+1)</f>
        <v>5.0000000000000044E-2</v>
      </c>
      <c r="P476" s="19">
        <f t="shared" si="15"/>
        <v>0</v>
      </c>
      <c r="Q4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6" s="20">
        <f>IF(ISBLANK(N476),,IF(ISBLANK(H476),,(IF(N476="WON-EW",((((O476-1)*K476)*'complete results'!$B$2)+('complete results'!$B$2*(O476-1))),IF(N476="WON",((((O476-1)*K476)*'complete results'!$B$2)+('complete results'!$B$2*(O476-1))),IF(N476="PLACED",((((O476-1)*K476)*'complete results'!$B$2)-'complete results'!$B$2),IF(K476=0,-'complete results'!$B$2,IF(K476=0,-'complete results'!$B$2,-('complete results'!$B$2*2)))))))*D476))</f>
        <v>0</v>
      </c>
    </row>
    <row r="477" spans="9:18" ht="15" x14ac:dyDescent="0.2">
      <c r="I477" s="10"/>
      <c r="J477" s="10"/>
      <c r="K477" s="10"/>
      <c r="N477" s="7"/>
      <c r="O477" s="19">
        <f>((H477-1)*(1-(IF(I477="no",0,'complete results'!$B$3)))+1)</f>
        <v>5.0000000000000044E-2</v>
      </c>
      <c r="P477" s="19">
        <f t="shared" si="15"/>
        <v>0</v>
      </c>
      <c r="Q4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7" s="20">
        <f>IF(ISBLANK(N477),,IF(ISBLANK(H477),,(IF(N477="WON-EW",((((O477-1)*K477)*'complete results'!$B$2)+('complete results'!$B$2*(O477-1))),IF(N477="WON",((((O477-1)*K477)*'complete results'!$B$2)+('complete results'!$B$2*(O477-1))),IF(N477="PLACED",((((O477-1)*K477)*'complete results'!$B$2)-'complete results'!$B$2),IF(K477=0,-'complete results'!$B$2,IF(K477=0,-'complete results'!$B$2,-('complete results'!$B$2*2)))))))*D477))</f>
        <v>0</v>
      </c>
    </row>
    <row r="478" spans="9:18" ht="15" x14ac:dyDescent="0.2">
      <c r="I478" s="10"/>
      <c r="J478" s="10"/>
      <c r="K478" s="10"/>
      <c r="N478" s="7"/>
      <c r="O478" s="19">
        <f>((H478-1)*(1-(IF(I478="no",0,'complete results'!$B$3)))+1)</f>
        <v>5.0000000000000044E-2</v>
      </c>
      <c r="P478" s="19">
        <f t="shared" si="15"/>
        <v>0</v>
      </c>
      <c r="Q4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8" s="20">
        <f>IF(ISBLANK(N478),,IF(ISBLANK(H478),,(IF(N478="WON-EW",((((O478-1)*K478)*'complete results'!$B$2)+('complete results'!$B$2*(O478-1))),IF(N478="WON",((((O478-1)*K478)*'complete results'!$B$2)+('complete results'!$B$2*(O478-1))),IF(N478="PLACED",((((O478-1)*K478)*'complete results'!$B$2)-'complete results'!$B$2),IF(K478=0,-'complete results'!$B$2,IF(K478=0,-'complete results'!$B$2,-('complete results'!$B$2*2)))))))*D478))</f>
        <v>0</v>
      </c>
    </row>
    <row r="479" spans="9:18" ht="15" x14ac:dyDescent="0.2">
      <c r="I479" s="10"/>
      <c r="J479" s="10"/>
      <c r="K479" s="10"/>
      <c r="N479" s="7"/>
      <c r="O479" s="19">
        <f>((H479-1)*(1-(IF(I479="no",0,'complete results'!$B$3)))+1)</f>
        <v>5.0000000000000044E-2</v>
      </c>
      <c r="P479" s="19">
        <f t="shared" si="15"/>
        <v>0</v>
      </c>
      <c r="Q4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9" s="20">
        <f>IF(ISBLANK(N479),,IF(ISBLANK(H479),,(IF(N479="WON-EW",((((O479-1)*K479)*'complete results'!$B$2)+('complete results'!$B$2*(O479-1))),IF(N479="WON",((((O479-1)*K479)*'complete results'!$B$2)+('complete results'!$B$2*(O479-1))),IF(N479="PLACED",((((O479-1)*K479)*'complete results'!$B$2)-'complete results'!$B$2),IF(K479=0,-'complete results'!$B$2,IF(K479=0,-'complete results'!$B$2,-('complete results'!$B$2*2)))))))*D479))</f>
        <v>0</v>
      </c>
    </row>
    <row r="480" spans="9:18" ht="15" x14ac:dyDescent="0.2">
      <c r="I480" s="10"/>
      <c r="J480" s="10"/>
      <c r="K480" s="10"/>
      <c r="N480" s="7"/>
      <c r="O480" s="19">
        <f>((H480-1)*(1-(IF(I480="no",0,'complete results'!$B$3)))+1)</f>
        <v>5.0000000000000044E-2</v>
      </c>
      <c r="P480" s="19">
        <f t="shared" si="15"/>
        <v>0</v>
      </c>
      <c r="Q4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0" s="20">
        <f>IF(ISBLANK(N480),,IF(ISBLANK(H480),,(IF(N480="WON-EW",((((O480-1)*K480)*'complete results'!$B$2)+('complete results'!$B$2*(O480-1))),IF(N480="WON",((((O480-1)*K480)*'complete results'!$B$2)+('complete results'!$B$2*(O480-1))),IF(N480="PLACED",((((O480-1)*K480)*'complete results'!$B$2)-'complete results'!$B$2),IF(K480=0,-'complete results'!$B$2,IF(K480=0,-'complete results'!$B$2,-('complete results'!$B$2*2)))))))*D480))</f>
        <v>0</v>
      </c>
    </row>
    <row r="481" spans="9:18" ht="15" x14ac:dyDescent="0.2">
      <c r="I481" s="10"/>
      <c r="J481" s="10"/>
      <c r="K481" s="10"/>
      <c r="N481" s="7"/>
      <c r="O481" s="19">
        <f>((H481-1)*(1-(IF(I481="no",0,'complete results'!$B$3)))+1)</f>
        <v>5.0000000000000044E-2</v>
      </c>
      <c r="P481" s="19">
        <f t="shared" si="15"/>
        <v>0</v>
      </c>
      <c r="Q4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1" s="20">
        <f>IF(ISBLANK(N481),,IF(ISBLANK(H481),,(IF(N481="WON-EW",((((O481-1)*K481)*'complete results'!$B$2)+('complete results'!$B$2*(O481-1))),IF(N481="WON",((((O481-1)*K481)*'complete results'!$B$2)+('complete results'!$B$2*(O481-1))),IF(N481="PLACED",((((O481-1)*K481)*'complete results'!$B$2)-'complete results'!$B$2),IF(K481=0,-'complete results'!$B$2,IF(K481=0,-'complete results'!$B$2,-('complete results'!$B$2*2)))))))*D481))</f>
        <v>0</v>
      </c>
    </row>
    <row r="482" spans="9:18" ht="15" x14ac:dyDescent="0.2">
      <c r="I482" s="10"/>
      <c r="J482" s="10"/>
      <c r="K482" s="10"/>
      <c r="N482" s="7"/>
      <c r="O482" s="19">
        <f>((H482-1)*(1-(IF(I482="no",0,'complete results'!$B$3)))+1)</f>
        <v>5.0000000000000044E-2</v>
      </c>
      <c r="P482" s="19">
        <f t="shared" si="15"/>
        <v>0</v>
      </c>
      <c r="Q4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2" s="20">
        <f>IF(ISBLANK(N482),,IF(ISBLANK(H482),,(IF(N482="WON-EW",((((O482-1)*K482)*'complete results'!$B$2)+('complete results'!$B$2*(O482-1))),IF(N482="WON",((((O482-1)*K482)*'complete results'!$B$2)+('complete results'!$B$2*(O482-1))),IF(N482="PLACED",((((O482-1)*K482)*'complete results'!$B$2)-'complete results'!$B$2),IF(K482=0,-'complete results'!$B$2,IF(K482=0,-'complete results'!$B$2,-('complete results'!$B$2*2)))))))*D482))</f>
        <v>0</v>
      </c>
    </row>
    <row r="483" spans="9:18" ht="15" x14ac:dyDescent="0.2">
      <c r="I483" s="10"/>
      <c r="J483" s="10"/>
      <c r="K483" s="10"/>
      <c r="N483" s="7"/>
      <c r="O483" s="19">
        <f>((H483-1)*(1-(IF(I483="no",0,'complete results'!$B$3)))+1)</f>
        <v>5.0000000000000044E-2</v>
      </c>
      <c r="P483" s="19">
        <f t="shared" si="15"/>
        <v>0</v>
      </c>
      <c r="Q4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3" s="20">
        <f>IF(ISBLANK(N483),,IF(ISBLANK(H483),,(IF(N483="WON-EW",((((O483-1)*K483)*'complete results'!$B$2)+('complete results'!$B$2*(O483-1))),IF(N483="WON",((((O483-1)*K483)*'complete results'!$B$2)+('complete results'!$B$2*(O483-1))),IF(N483="PLACED",((((O483-1)*K483)*'complete results'!$B$2)-'complete results'!$B$2),IF(K483=0,-'complete results'!$B$2,IF(K483=0,-'complete results'!$B$2,-('complete results'!$B$2*2)))))))*D483))</f>
        <v>0</v>
      </c>
    </row>
    <row r="484" spans="9:18" ht="15" x14ac:dyDescent="0.2">
      <c r="I484" s="10"/>
      <c r="J484" s="10"/>
      <c r="K484" s="10"/>
      <c r="N484" s="7"/>
      <c r="O484" s="19">
        <f>((H484-1)*(1-(IF(I484="no",0,'complete results'!$B$3)))+1)</f>
        <v>5.0000000000000044E-2</v>
      </c>
      <c r="P484" s="19">
        <f t="shared" si="15"/>
        <v>0</v>
      </c>
      <c r="Q4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4" s="20">
        <f>IF(ISBLANK(N484),,IF(ISBLANK(H484),,(IF(N484="WON-EW",((((O484-1)*K484)*'complete results'!$B$2)+('complete results'!$B$2*(O484-1))),IF(N484="WON",((((O484-1)*K484)*'complete results'!$B$2)+('complete results'!$B$2*(O484-1))),IF(N484="PLACED",((((O484-1)*K484)*'complete results'!$B$2)-'complete results'!$B$2),IF(K484=0,-'complete results'!$B$2,IF(K484=0,-'complete results'!$B$2,-('complete results'!$B$2*2)))))))*D484))</f>
        <v>0</v>
      </c>
    </row>
    <row r="485" spans="9:18" ht="15" x14ac:dyDescent="0.2">
      <c r="I485" s="10"/>
      <c r="J485" s="10"/>
      <c r="K485" s="10"/>
      <c r="N485" s="7"/>
      <c r="O485" s="19">
        <f>((H485-1)*(1-(IF(I485="no",0,'complete results'!$B$3)))+1)</f>
        <v>5.0000000000000044E-2</v>
      </c>
      <c r="P485" s="19">
        <f t="shared" si="15"/>
        <v>0</v>
      </c>
      <c r="Q4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5" s="20">
        <f>IF(ISBLANK(N485),,IF(ISBLANK(H485),,(IF(N485="WON-EW",((((O485-1)*K485)*'complete results'!$B$2)+('complete results'!$B$2*(O485-1))),IF(N485="WON",((((O485-1)*K485)*'complete results'!$B$2)+('complete results'!$B$2*(O485-1))),IF(N485="PLACED",((((O485-1)*K485)*'complete results'!$B$2)-'complete results'!$B$2),IF(K485=0,-'complete results'!$B$2,IF(K485=0,-'complete results'!$B$2,-('complete results'!$B$2*2)))))))*D485))</f>
        <v>0</v>
      </c>
    </row>
    <row r="486" spans="9:18" ht="15" x14ac:dyDescent="0.2">
      <c r="I486" s="10"/>
      <c r="J486" s="10"/>
      <c r="K486" s="10"/>
      <c r="N486" s="7"/>
      <c r="O486" s="19">
        <f>((H486-1)*(1-(IF(I486="no",0,'complete results'!$B$3)))+1)</f>
        <v>5.0000000000000044E-2</v>
      </c>
      <c r="P486" s="19">
        <f t="shared" si="15"/>
        <v>0</v>
      </c>
      <c r="Q4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6" s="20">
        <f>IF(ISBLANK(N486),,IF(ISBLANK(H486),,(IF(N486="WON-EW",((((O486-1)*K486)*'complete results'!$B$2)+('complete results'!$B$2*(O486-1))),IF(N486="WON",((((O486-1)*K486)*'complete results'!$B$2)+('complete results'!$B$2*(O486-1))),IF(N486="PLACED",((((O486-1)*K486)*'complete results'!$B$2)-'complete results'!$B$2),IF(K486=0,-'complete results'!$B$2,IF(K486=0,-'complete results'!$B$2,-('complete results'!$B$2*2)))))))*D486))</f>
        <v>0</v>
      </c>
    </row>
    <row r="487" spans="9:18" ht="15" x14ac:dyDescent="0.2">
      <c r="I487" s="10"/>
      <c r="J487" s="10"/>
      <c r="K487" s="10"/>
      <c r="N487" s="7"/>
      <c r="O487" s="19">
        <f>((H487-1)*(1-(IF(I487="no",0,'complete results'!$B$3)))+1)</f>
        <v>5.0000000000000044E-2</v>
      </c>
      <c r="P487" s="19">
        <f t="shared" si="15"/>
        <v>0</v>
      </c>
      <c r="Q4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7" s="20">
        <f>IF(ISBLANK(N487),,IF(ISBLANK(H487),,(IF(N487="WON-EW",((((O487-1)*K487)*'complete results'!$B$2)+('complete results'!$B$2*(O487-1))),IF(N487="WON",((((O487-1)*K487)*'complete results'!$B$2)+('complete results'!$B$2*(O487-1))),IF(N487="PLACED",((((O487-1)*K487)*'complete results'!$B$2)-'complete results'!$B$2),IF(K487=0,-'complete results'!$B$2,IF(K487=0,-'complete results'!$B$2,-('complete results'!$B$2*2)))))))*D487))</f>
        <v>0</v>
      </c>
    </row>
    <row r="488" spans="9:18" ht="15" x14ac:dyDescent="0.2">
      <c r="I488" s="10"/>
      <c r="J488" s="10"/>
      <c r="K488" s="10"/>
      <c r="N488" s="7"/>
      <c r="O488" s="19">
        <f>((H488-1)*(1-(IF(I488="no",0,'complete results'!$B$3)))+1)</f>
        <v>5.0000000000000044E-2</v>
      </c>
      <c r="P488" s="19">
        <f t="shared" si="15"/>
        <v>0</v>
      </c>
      <c r="Q4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8" s="20">
        <f>IF(ISBLANK(N488),,IF(ISBLANK(H488),,(IF(N488="WON-EW",((((O488-1)*K488)*'complete results'!$B$2)+('complete results'!$B$2*(O488-1))),IF(N488="WON",((((O488-1)*K488)*'complete results'!$B$2)+('complete results'!$B$2*(O488-1))),IF(N488="PLACED",((((O488-1)*K488)*'complete results'!$B$2)-'complete results'!$B$2),IF(K488=0,-'complete results'!$B$2,IF(K488=0,-'complete results'!$B$2,-('complete results'!$B$2*2)))))))*D488))</f>
        <v>0</v>
      </c>
    </row>
    <row r="489" spans="9:18" ht="15" x14ac:dyDescent="0.2">
      <c r="I489" s="10"/>
      <c r="J489" s="10"/>
      <c r="K489" s="10"/>
      <c r="N489" s="7"/>
      <c r="O489" s="19">
        <f>((H489-1)*(1-(IF(I489="no",0,'complete results'!$B$3)))+1)</f>
        <v>5.0000000000000044E-2</v>
      </c>
      <c r="P489" s="19">
        <f t="shared" si="15"/>
        <v>0</v>
      </c>
      <c r="Q4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9" s="20">
        <f>IF(ISBLANK(N489),,IF(ISBLANK(H489),,(IF(N489="WON-EW",((((O489-1)*K489)*'complete results'!$B$2)+('complete results'!$B$2*(O489-1))),IF(N489="WON",((((O489-1)*K489)*'complete results'!$B$2)+('complete results'!$B$2*(O489-1))),IF(N489="PLACED",((((O489-1)*K489)*'complete results'!$B$2)-'complete results'!$B$2),IF(K489=0,-'complete results'!$B$2,IF(K489=0,-'complete results'!$B$2,-('complete results'!$B$2*2)))))))*D489))</f>
        <v>0</v>
      </c>
    </row>
    <row r="490" spans="9:18" ht="15" x14ac:dyDescent="0.2">
      <c r="I490" s="10"/>
      <c r="J490" s="10"/>
      <c r="K490" s="10"/>
      <c r="N490" s="7"/>
      <c r="O490" s="19">
        <f>((H490-1)*(1-(IF(I490="no",0,'complete results'!$B$3)))+1)</f>
        <v>5.0000000000000044E-2</v>
      </c>
      <c r="P490" s="19">
        <f t="shared" si="15"/>
        <v>0</v>
      </c>
      <c r="Q4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0" s="20">
        <f>IF(ISBLANK(N490),,IF(ISBLANK(H490),,(IF(N490="WON-EW",((((O490-1)*K490)*'complete results'!$B$2)+('complete results'!$B$2*(O490-1))),IF(N490="WON",((((O490-1)*K490)*'complete results'!$B$2)+('complete results'!$B$2*(O490-1))),IF(N490="PLACED",((((O490-1)*K490)*'complete results'!$B$2)-'complete results'!$B$2),IF(K490=0,-'complete results'!$B$2,IF(K490=0,-'complete results'!$B$2,-('complete results'!$B$2*2)))))))*D490))</f>
        <v>0</v>
      </c>
    </row>
    <row r="491" spans="9:18" ht="15" x14ac:dyDescent="0.2">
      <c r="I491" s="10"/>
      <c r="J491" s="10"/>
      <c r="K491" s="10"/>
      <c r="N491" s="7"/>
      <c r="O491" s="19">
        <f>((H491-1)*(1-(IF(I491="no",0,'complete results'!$B$3)))+1)</f>
        <v>5.0000000000000044E-2</v>
      </c>
      <c r="P491" s="19">
        <f t="shared" si="15"/>
        <v>0</v>
      </c>
      <c r="Q4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1" s="20">
        <f>IF(ISBLANK(N491),,IF(ISBLANK(H491),,(IF(N491="WON-EW",((((O491-1)*K491)*'complete results'!$B$2)+('complete results'!$B$2*(O491-1))),IF(N491="WON",((((O491-1)*K491)*'complete results'!$B$2)+('complete results'!$B$2*(O491-1))),IF(N491="PLACED",((((O491-1)*K491)*'complete results'!$B$2)-'complete results'!$B$2),IF(K491=0,-'complete results'!$B$2,IF(K491=0,-'complete results'!$B$2,-('complete results'!$B$2*2)))))))*D491))</f>
        <v>0</v>
      </c>
    </row>
    <row r="492" spans="9:18" ht="15" x14ac:dyDescent="0.2">
      <c r="I492" s="10"/>
      <c r="J492" s="10"/>
      <c r="K492" s="10"/>
      <c r="N492" s="7"/>
      <c r="O492" s="19">
        <f>((H492-1)*(1-(IF(I492="no",0,'complete results'!$B$3)))+1)</f>
        <v>5.0000000000000044E-2</v>
      </c>
      <c r="P492" s="19">
        <f t="shared" si="15"/>
        <v>0</v>
      </c>
      <c r="Q4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2" s="20">
        <f>IF(ISBLANK(N492),,IF(ISBLANK(H492),,(IF(N492="WON-EW",((((O492-1)*K492)*'complete results'!$B$2)+('complete results'!$B$2*(O492-1))),IF(N492="WON",((((O492-1)*K492)*'complete results'!$B$2)+('complete results'!$B$2*(O492-1))),IF(N492="PLACED",((((O492-1)*K492)*'complete results'!$B$2)-'complete results'!$B$2),IF(K492=0,-'complete results'!$B$2,IF(K492=0,-'complete results'!$B$2,-('complete results'!$B$2*2)))))))*D492))</f>
        <v>0</v>
      </c>
    </row>
    <row r="493" spans="9:18" ht="15" x14ac:dyDescent="0.2">
      <c r="I493" s="10"/>
      <c r="J493" s="10"/>
      <c r="K493" s="10"/>
      <c r="N493" s="7"/>
      <c r="O493" s="19">
        <f>((H493-1)*(1-(IF(I493="no",0,'complete results'!$B$3)))+1)</f>
        <v>5.0000000000000044E-2</v>
      </c>
      <c r="P493" s="19">
        <f t="shared" si="15"/>
        <v>0</v>
      </c>
      <c r="Q4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3" s="20">
        <f>IF(ISBLANK(N493),,IF(ISBLANK(H493),,(IF(N493="WON-EW",((((O493-1)*K493)*'complete results'!$B$2)+('complete results'!$B$2*(O493-1))),IF(N493="WON",((((O493-1)*K493)*'complete results'!$B$2)+('complete results'!$B$2*(O493-1))),IF(N493="PLACED",((((O493-1)*K493)*'complete results'!$B$2)-'complete results'!$B$2),IF(K493=0,-'complete results'!$B$2,IF(K493=0,-'complete results'!$B$2,-('complete results'!$B$2*2)))))))*D493))</f>
        <v>0</v>
      </c>
    </row>
    <row r="494" spans="9:18" ht="15" x14ac:dyDescent="0.2">
      <c r="I494" s="10"/>
      <c r="J494" s="10"/>
      <c r="K494" s="10"/>
      <c r="N494" s="7"/>
      <c r="O494" s="19">
        <f>((H494-1)*(1-(IF(I494="no",0,'complete results'!$B$3)))+1)</f>
        <v>5.0000000000000044E-2</v>
      </c>
      <c r="P494" s="19">
        <f t="shared" si="15"/>
        <v>0</v>
      </c>
      <c r="Q4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4" s="20">
        <f>IF(ISBLANK(N494),,IF(ISBLANK(H494),,(IF(N494="WON-EW",((((O494-1)*K494)*'complete results'!$B$2)+('complete results'!$B$2*(O494-1))),IF(N494="WON",((((O494-1)*K494)*'complete results'!$B$2)+('complete results'!$B$2*(O494-1))),IF(N494="PLACED",((((O494-1)*K494)*'complete results'!$B$2)-'complete results'!$B$2),IF(K494=0,-'complete results'!$B$2,IF(K494=0,-'complete results'!$B$2,-('complete results'!$B$2*2)))))))*D494))</f>
        <v>0</v>
      </c>
    </row>
    <row r="495" spans="9:18" ht="15" x14ac:dyDescent="0.2">
      <c r="I495" s="10"/>
      <c r="J495" s="10"/>
      <c r="K495" s="10"/>
      <c r="N495" s="7"/>
      <c r="O495" s="19">
        <f>((H495-1)*(1-(IF(I495="no",0,'complete results'!$B$3)))+1)</f>
        <v>5.0000000000000044E-2</v>
      </c>
      <c r="P495" s="19">
        <f t="shared" si="15"/>
        <v>0</v>
      </c>
      <c r="Q4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5" s="20">
        <f>IF(ISBLANK(N495),,IF(ISBLANK(H495),,(IF(N495="WON-EW",((((O495-1)*K495)*'complete results'!$B$2)+('complete results'!$B$2*(O495-1))),IF(N495="WON",((((O495-1)*K495)*'complete results'!$B$2)+('complete results'!$B$2*(O495-1))),IF(N495="PLACED",((((O495-1)*K495)*'complete results'!$B$2)-'complete results'!$B$2),IF(K495=0,-'complete results'!$B$2,IF(K495=0,-'complete results'!$B$2,-('complete results'!$B$2*2)))))))*D495))</f>
        <v>0</v>
      </c>
    </row>
    <row r="496" spans="9:18" ht="15" x14ac:dyDescent="0.2">
      <c r="I496" s="10"/>
      <c r="J496" s="10"/>
      <c r="K496" s="10"/>
      <c r="N496" s="7"/>
      <c r="O496" s="19">
        <f>((H496-1)*(1-(IF(I496="no",0,'complete results'!$B$3)))+1)</f>
        <v>5.0000000000000044E-2</v>
      </c>
      <c r="P496" s="19">
        <f t="shared" si="15"/>
        <v>0</v>
      </c>
      <c r="Q4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6" s="20">
        <f>IF(ISBLANK(N496),,IF(ISBLANK(H496),,(IF(N496="WON-EW",((((O496-1)*K496)*'complete results'!$B$2)+('complete results'!$B$2*(O496-1))),IF(N496="WON",((((O496-1)*K496)*'complete results'!$B$2)+('complete results'!$B$2*(O496-1))),IF(N496="PLACED",((((O496-1)*K496)*'complete results'!$B$2)-'complete results'!$B$2),IF(K496=0,-'complete results'!$B$2,IF(K496=0,-'complete results'!$B$2,-('complete results'!$B$2*2)))))))*D496))</f>
        <v>0</v>
      </c>
    </row>
    <row r="497" spans="9:18" ht="15" x14ac:dyDescent="0.2">
      <c r="I497" s="10"/>
      <c r="J497" s="10"/>
      <c r="K497" s="10"/>
      <c r="N497" s="7"/>
      <c r="O497" s="19">
        <f>((H497-1)*(1-(IF(I497="no",0,'complete results'!$B$3)))+1)</f>
        <v>5.0000000000000044E-2</v>
      </c>
      <c r="P497" s="19">
        <f t="shared" si="15"/>
        <v>0</v>
      </c>
      <c r="Q4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7" s="20">
        <f>IF(ISBLANK(N497),,IF(ISBLANK(H497),,(IF(N497="WON-EW",((((O497-1)*K497)*'complete results'!$B$2)+('complete results'!$B$2*(O497-1))),IF(N497="WON",((((O497-1)*K497)*'complete results'!$B$2)+('complete results'!$B$2*(O497-1))),IF(N497="PLACED",((((O497-1)*K497)*'complete results'!$B$2)-'complete results'!$B$2),IF(K497=0,-'complete results'!$B$2,IF(K497=0,-'complete results'!$B$2,-('complete results'!$B$2*2)))))))*D497))</f>
        <v>0</v>
      </c>
    </row>
    <row r="498" spans="9:18" ht="15" x14ac:dyDescent="0.2">
      <c r="I498" s="10"/>
      <c r="J498" s="10"/>
      <c r="K498" s="10"/>
      <c r="N498" s="7"/>
      <c r="O498" s="19">
        <f>((H498-1)*(1-(IF(I498="no",0,'complete results'!$B$3)))+1)</f>
        <v>5.0000000000000044E-2</v>
      </c>
      <c r="P498" s="19">
        <f t="shared" si="15"/>
        <v>0</v>
      </c>
      <c r="Q4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8" s="20">
        <f>IF(ISBLANK(N498),,IF(ISBLANK(H498),,(IF(N498="WON-EW",((((O498-1)*K498)*'complete results'!$B$2)+('complete results'!$B$2*(O498-1))),IF(N498="WON",((((O498-1)*K498)*'complete results'!$B$2)+('complete results'!$B$2*(O498-1))),IF(N498="PLACED",((((O498-1)*K498)*'complete results'!$B$2)-'complete results'!$B$2),IF(K498=0,-'complete results'!$B$2,IF(K498=0,-'complete results'!$B$2,-('complete results'!$B$2*2)))))))*D498))</f>
        <v>0</v>
      </c>
    </row>
    <row r="499" spans="9:18" ht="15" x14ac:dyDescent="0.2">
      <c r="I499" s="10"/>
      <c r="J499" s="10"/>
      <c r="K499" s="10"/>
      <c r="N499" s="7"/>
      <c r="O499" s="19">
        <f>((H499-1)*(1-(IF(I499="no",0,'complete results'!$B$3)))+1)</f>
        <v>5.0000000000000044E-2</v>
      </c>
      <c r="P499" s="19">
        <f t="shared" si="15"/>
        <v>0</v>
      </c>
      <c r="Q4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9" s="20">
        <f>IF(ISBLANK(N499),,IF(ISBLANK(H499),,(IF(N499="WON-EW",((((O499-1)*K499)*'complete results'!$B$2)+('complete results'!$B$2*(O499-1))),IF(N499="WON",((((O499-1)*K499)*'complete results'!$B$2)+('complete results'!$B$2*(O499-1))),IF(N499="PLACED",((((O499-1)*K499)*'complete results'!$B$2)-'complete results'!$B$2),IF(K499=0,-'complete results'!$B$2,IF(K499=0,-'complete results'!$B$2,-('complete results'!$B$2*2)))))))*D499))</f>
        <v>0</v>
      </c>
    </row>
    <row r="500" spans="9:18" ht="15" x14ac:dyDescent="0.2">
      <c r="I500" s="10"/>
      <c r="J500" s="10"/>
      <c r="K500" s="10"/>
      <c r="N500" s="7"/>
      <c r="O500" s="19">
        <f>((H500-1)*(1-(IF(I500="no",0,'complete results'!$B$3)))+1)</f>
        <v>5.0000000000000044E-2</v>
      </c>
      <c r="P500" s="19">
        <f t="shared" si="15"/>
        <v>0</v>
      </c>
      <c r="Q5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0" s="20">
        <f>IF(ISBLANK(N500),,IF(ISBLANK(H500),,(IF(N500="WON-EW",((((O500-1)*K500)*'complete results'!$B$2)+('complete results'!$B$2*(O500-1))),IF(N500="WON",((((O500-1)*K500)*'complete results'!$B$2)+('complete results'!$B$2*(O500-1))),IF(N500="PLACED",((((O500-1)*K500)*'complete results'!$B$2)-'complete results'!$B$2),IF(K500=0,-'complete results'!$B$2,IF(K500=0,-'complete results'!$B$2,-('complete results'!$B$2*2)))))))*D500))</f>
        <v>0</v>
      </c>
    </row>
    <row r="501" spans="9:18" ht="15" x14ac:dyDescent="0.2">
      <c r="I501" s="10"/>
      <c r="J501" s="10"/>
      <c r="K501" s="10"/>
      <c r="N501" s="7"/>
      <c r="O501" s="19">
        <f>((H501-1)*(1-(IF(I501="no",0,'complete results'!$B$3)))+1)</f>
        <v>5.0000000000000044E-2</v>
      </c>
      <c r="P501" s="19">
        <f t="shared" si="15"/>
        <v>0</v>
      </c>
      <c r="Q5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1" s="20">
        <f>IF(ISBLANK(N501),,IF(ISBLANK(H501),,(IF(N501="WON-EW",((((O501-1)*K501)*'complete results'!$B$2)+('complete results'!$B$2*(O501-1))),IF(N501="WON",((((O501-1)*K501)*'complete results'!$B$2)+('complete results'!$B$2*(O501-1))),IF(N501="PLACED",((((O501-1)*K501)*'complete results'!$B$2)-'complete results'!$B$2),IF(K501=0,-'complete results'!$B$2,IF(K501=0,-'complete results'!$B$2,-('complete results'!$B$2*2)))))))*D501))</f>
        <v>0</v>
      </c>
    </row>
    <row r="502" spans="9:18" ht="15" x14ac:dyDescent="0.2">
      <c r="I502" s="10"/>
      <c r="J502" s="10"/>
      <c r="K502" s="10"/>
      <c r="N502" s="7"/>
      <c r="O502" s="19">
        <f>((H502-1)*(1-(IF(I502="no",0,'complete results'!$B$3)))+1)</f>
        <v>5.0000000000000044E-2</v>
      </c>
      <c r="P502" s="19">
        <f t="shared" si="15"/>
        <v>0</v>
      </c>
      <c r="Q5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2" s="20">
        <f>IF(ISBLANK(N502),,IF(ISBLANK(H502),,(IF(N502="WON-EW",((((O502-1)*K502)*'complete results'!$B$2)+('complete results'!$B$2*(O502-1))),IF(N502="WON",((((O502-1)*K502)*'complete results'!$B$2)+('complete results'!$B$2*(O502-1))),IF(N502="PLACED",((((O502-1)*K502)*'complete results'!$B$2)-'complete results'!$B$2),IF(K502=0,-'complete results'!$B$2,IF(K502=0,-'complete results'!$B$2,-('complete results'!$B$2*2)))))))*D502))</f>
        <v>0</v>
      </c>
    </row>
    <row r="503" spans="9:18" ht="15" x14ac:dyDescent="0.2">
      <c r="I503" s="10"/>
      <c r="J503" s="10"/>
      <c r="K503" s="10"/>
      <c r="N503" s="7"/>
      <c r="O503" s="19">
        <f>((H503-1)*(1-(IF(I503="no",0,'complete results'!$B$3)))+1)</f>
        <v>5.0000000000000044E-2</v>
      </c>
      <c r="P503" s="19">
        <f t="shared" si="15"/>
        <v>0</v>
      </c>
      <c r="Q5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3" s="20">
        <f>IF(ISBLANK(N503),,IF(ISBLANK(H503),,(IF(N503="WON-EW",((((O503-1)*K503)*'complete results'!$B$2)+('complete results'!$B$2*(O503-1))),IF(N503="WON",((((O503-1)*K503)*'complete results'!$B$2)+('complete results'!$B$2*(O503-1))),IF(N503="PLACED",((((O503-1)*K503)*'complete results'!$B$2)-'complete results'!$B$2),IF(K503=0,-'complete results'!$B$2,IF(K503=0,-'complete results'!$B$2,-('complete results'!$B$2*2)))))))*D503))</f>
        <v>0</v>
      </c>
    </row>
    <row r="504" spans="9:18" ht="15" x14ac:dyDescent="0.2">
      <c r="I504" s="10"/>
      <c r="J504" s="10"/>
      <c r="K504" s="10"/>
      <c r="N504" s="7"/>
      <c r="O504" s="19">
        <f>((H504-1)*(1-(IF(I504="no",0,'complete results'!$B$3)))+1)</f>
        <v>5.0000000000000044E-2</v>
      </c>
      <c r="P504" s="19">
        <f t="shared" si="15"/>
        <v>0</v>
      </c>
      <c r="Q5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4" s="20">
        <f>IF(ISBLANK(N504),,IF(ISBLANK(H504),,(IF(N504="WON-EW",((((O504-1)*K504)*'complete results'!$B$2)+('complete results'!$B$2*(O504-1))),IF(N504="WON",((((O504-1)*K504)*'complete results'!$B$2)+('complete results'!$B$2*(O504-1))),IF(N504="PLACED",((((O504-1)*K504)*'complete results'!$B$2)-'complete results'!$B$2),IF(K504=0,-'complete results'!$B$2,IF(K504=0,-'complete results'!$B$2,-('complete results'!$B$2*2)))))))*D504))</f>
        <v>0</v>
      </c>
    </row>
    <row r="505" spans="9:18" ht="15" x14ac:dyDescent="0.2">
      <c r="I505" s="10"/>
      <c r="J505" s="10"/>
      <c r="K505" s="10"/>
      <c r="N505" s="7"/>
      <c r="O505" s="19">
        <f>((H505-1)*(1-(IF(I505="no",0,'complete results'!$B$3)))+1)</f>
        <v>5.0000000000000044E-2</v>
      </c>
      <c r="P505" s="19">
        <f t="shared" si="15"/>
        <v>0</v>
      </c>
      <c r="Q5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5" s="20">
        <f>IF(ISBLANK(N505),,IF(ISBLANK(H505),,(IF(N505="WON-EW",((((O505-1)*K505)*'complete results'!$B$2)+('complete results'!$B$2*(O505-1))),IF(N505="WON",((((O505-1)*K505)*'complete results'!$B$2)+('complete results'!$B$2*(O505-1))),IF(N505="PLACED",((((O505-1)*K505)*'complete results'!$B$2)-'complete results'!$B$2),IF(K505=0,-'complete results'!$B$2,IF(K505=0,-'complete results'!$B$2,-('complete results'!$B$2*2)))))))*D505))</f>
        <v>0</v>
      </c>
    </row>
    <row r="506" spans="9:18" ht="15" x14ac:dyDescent="0.2">
      <c r="I506" s="10"/>
      <c r="J506" s="10"/>
      <c r="K506" s="10"/>
      <c r="N506" s="7"/>
      <c r="O506" s="19">
        <f>((H506-1)*(1-(IF(I506="no",0,'complete results'!$B$3)))+1)</f>
        <v>5.0000000000000044E-2</v>
      </c>
      <c r="P506" s="19">
        <f t="shared" si="15"/>
        <v>0</v>
      </c>
      <c r="Q5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6" s="20">
        <f>IF(ISBLANK(N506),,IF(ISBLANK(H506),,(IF(N506="WON-EW",((((O506-1)*K506)*'complete results'!$B$2)+('complete results'!$B$2*(O506-1))),IF(N506="WON",((((O506-1)*K506)*'complete results'!$B$2)+('complete results'!$B$2*(O506-1))),IF(N506="PLACED",((((O506-1)*K506)*'complete results'!$B$2)-'complete results'!$B$2),IF(K506=0,-'complete results'!$B$2,IF(K506=0,-'complete results'!$B$2,-('complete results'!$B$2*2)))))))*D506))</f>
        <v>0</v>
      </c>
    </row>
    <row r="507" spans="9:18" ht="15" x14ac:dyDescent="0.2">
      <c r="I507" s="10"/>
      <c r="J507" s="10"/>
      <c r="K507" s="10"/>
      <c r="N507" s="7"/>
      <c r="O507" s="19">
        <f>((H507-1)*(1-(IF(I507="no",0,'complete results'!$B$3)))+1)</f>
        <v>5.0000000000000044E-2</v>
      </c>
      <c r="P507" s="19">
        <f t="shared" si="15"/>
        <v>0</v>
      </c>
      <c r="Q5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7" s="20">
        <f>IF(ISBLANK(N507),,IF(ISBLANK(H507),,(IF(N507="WON-EW",((((O507-1)*K507)*'complete results'!$B$2)+('complete results'!$B$2*(O507-1))),IF(N507="WON",((((O507-1)*K507)*'complete results'!$B$2)+('complete results'!$B$2*(O507-1))),IF(N507="PLACED",((((O507-1)*K507)*'complete results'!$B$2)-'complete results'!$B$2),IF(K507=0,-'complete results'!$B$2,IF(K507=0,-'complete results'!$B$2,-('complete results'!$B$2*2)))))))*D507))</f>
        <v>0</v>
      </c>
    </row>
    <row r="508" spans="9:18" ht="15" x14ac:dyDescent="0.2">
      <c r="I508" s="10"/>
      <c r="J508" s="10"/>
      <c r="K508" s="10"/>
      <c r="N508" s="7"/>
      <c r="O508" s="19">
        <f>((H508-1)*(1-(IF(I508="no",0,'complete results'!$B$3)))+1)</f>
        <v>5.0000000000000044E-2</v>
      </c>
      <c r="P508" s="19">
        <f t="shared" si="15"/>
        <v>0</v>
      </c>
      <c r="Q5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8" s="20">
        <f>IF(ISBLANK(N508),,IF(ISBLANK(H508),,(IF(N508="WON-EW",((((O508-1)*K508)*'complete results'!$B$2)+('complete results'!$B$2*(O508-1))),IF(N508="WON",((((O508-1)*K508)*'complete results'!$B$2)+('complete results'!$B$2*(O508-1))),IF(N508="PLACED",((((O508-1)*K508)*'complete results'!$B$2)-'complete results'!$B$2),IF(K508=0,-'complete results'!$B$2,IF(K508=0,-'complete results'!$B$2,-('complete results'!$B$2*2)))))))*D508))</f>
        <v>0</v>
      </c>
    </row>
    <row r="509" spans="9:18" ht="15" x14ac:dyDescent="0.2">
      <c r="I509" s="10"/>
      <c r="J509" s="10"/>
      <c r="K509" s="10"/>
      <c r="N509" s="7"/>
      <c r="O509" s="19">
        <f>((H509-1)*(1-(IF(I509="no",0,'complete results'!$B$3)))+1)</f>
        <v>5.0000000000000044E-2</v>
      </c>
      <c r="P509" s="19">
        <f t="shared" si="15"/>
        <v>0</v>
      </c>
      <c r="Q5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9" s="20">
        <f>IF(ISBLANK(N509),,IF(ISBLANK(H509),,(IF(N509="WON-EW",((((O509-1)*K509)*'complete results'!$B$2)+('complete results'!$B$2*(O509-1))),IF(N509="WON",((((O509-1)*K509)*'complete results'!$B$2)+('complete results'!$B$2*(O509-1))),IF(N509="PLACED",((((O509-1)*K509)*'complete results'!$B$2)-'complete results'!$B$2),IF(K509=0,-'complete results'!$B$2,IF(K509=0,-'complete results'!$B$2,-('complete results'!$B$2*2)))))))*D509))</f>
        <v>0</v>
      </c>
    </row>
    <row r="510" spans="9:18" ht="15" x14ac:dyDescent="0.2">
      <c r="I510" s="10"/>
      <c r="J510" s="10"/>
      <c r="K510" s="10"/>
      <c r="N510" s="7"/>
      <c r="O510" s="19">
        <f>((H510-1)*(1-(IF(I510="no",0,'complete results'!$B$3)))+1)</f>
        <v>5.0000000000000044E-2</v>
      </c>
      <c r="P510" s="19">
        <f t="shared" si="15"/>
        <v>0</v>
      </c>
      <c r="Q5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0" s="20">
        <f>IF(ISBLANK(N510),,IF(ISBLANK(H510),,(IF(N510="WON-EW",((((O510-1)*K510)*'complete results'!$B$2)+('complete results'!$B$2*(O510-1))),IF(N510="WON",((((O510-1)*K510)*'complete results'!$B$2)+('complete results'!$B$2*(O510-1))),IF(N510="PLACED",((((O510-1)*K510)*'complete results'!$B$2)-'complete results'!$B$2),IF(K510=0,-'complete results'!$B$2,IF(K510=0,-'complete results'!$B$2,-('complete results'!$B$2*2)))))))*D510))</f>
        <v>0</v>
      </c>
    </row>
    <row r="511" spans="9:18" ht="15" x14ac:dyDescent="0.2">
      <c r="I511" s="10"/>
      <c r="J511" s="10"/>
      <c r="K511" s="10"/>
      <c r="N511" s="7"/>
      <c r="O511" s="19">
        <f>((H511-1)*(1-(IF(I511="no",0,'complete results'!$B$3)))+1)</f>
        <v>5.0000000000000044E-2</v>
      </c>
      <c r="P511" s="19">
        <f t="shared" si="15"/>
        <v>0</v>
      </c>
      <c r="Q5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1" s="20">
        <f>IF(ISBLANK(N511),,IF(ISBLANK(H511),,(IF(N511="WON-EW",((((O511-1)*K511)*'complete results'!$B$2)+('complete results'!$B$2*(O511-1))),IF(N511="WON",((((O511-1)*K511)*'complete results'!$B$2)+('complete results'!$B$2*(O511-1))),IF(N511="PLACED",((((O511-1)*K511)*'complete results'!$B$2)-'complete results'!$B$2),IF(K511=0,-'complete results'!$B$2,IF(K511=0,-'complete results'!$B$2,-('complete results'!$B$2*2)))))))*D511))</f>
        <v>0</v>
      </c>
    </row>
    <row r="512" spans="9:18" ht="15" x14ac:dyDescent="0.2">
      <c r="I512" s="10"/>
      <c r="J512" s="10"/>
      <c r="K512" s="10"/>
      <c r="N512" s="7"/>
      <c r="O512" s="19">
        <f>((H512-1)*(1-(IF(I512="no",0,'complete results'!$B$3)))+1)</f>
        <v>5.0000000000000044E-2</v>
      </c>
      <c r="P512" s="19">
        <f t="shared" si="15"/>
        <v>0</v>
      </c>
      <c r="Q5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2" s="20">
        <f>IF(ISBLANK(N512),,IF(ISBLANK(H512),,(IF(N512="WON-EW",((((O512-1)*K512)*'complete results'!$B$2)+('complete results'!$B$2*(O512-1))),IF(N512="WON",((((O512-1)*K512)*'complete results'!$B$2)+('complete results'!$B$2*(O512-1))),IF(N512="PLACED",((((O512-1)*K512)*'complete results'!$B$2)-'complete results'!$B$2),IF(K512=0,-'complete results'!$B$2,IF(K512=0,-'complete results'!$B$2,-('complete results'!$B$2*2)))))))*D512))</f>
        <v>0</v>
      </c>
    </row>
    <row r="513" spans="9:18" ht="15" x14ac:dyDescent="0.2">
      <c r="I513" s="10"/>
      <c r="J513" s="10"/>
      <c r="K513" s="10"/>
      <c r="N513" s="7"/>
      <c r="O513" s="19">
        <f>((H513-1)*(1-(IF(I513="no",0,'complete results'!$B$3)))+1)</f>
        <v>5.0000000000000044E-2</v>
      </c>
      <c r="P513" s="19">
        <f t="shared" si="15"/>
        <v>0</v>
      </c>
      <c r="Q5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3" s="20">
        <f>IF(ISBLANK(N513),,IF(ISBLANK(H513),,(IF(N513="WON-EW",((((O513-1)*K513)*'complete results'!$B$2)+('complete results'!$B$2*(O513-1))),IF(N513="WON",((((O513-1)*K513)*'complete results'!$B$2)+('complete results'!$B$2*(O513-1))),IF(N513="PLACED",((((O513-1)*K513)*'complete results'!$B$2)-'complete results'!$B$2),IF(K513=0,-'complete results'!$B$2,IF(K513=0,-'complete results'!$B$2,-('complete results'!$B$2*2)))))))*D513))</f>
        <v>0</v>
      </c>
    </row>
    <row r="514" spans="9:18" ht="15" x14ac:dyDescent="0.2">
      <c r="I514" s="10"/>
      <c r="J514" s="10"/>
      <c r="K514" s="10"/>
      <c r="N514" s="7"/>
      <c r="O514" s="19">
        <f>((H514-1)*(1-(IF(I514="no",0,'complete results'!$B$3)))+1)</f>
        <v>5.0000000000000044E-2</v>
      </c>
      <c r="P514" s="19">
        <f t="shared" si="15"/>
        <v>0</v>
      </c>
      <c r="Q5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4" s="20">
        <f>IF(ISBLANK(N514),,IF(ISBLANK(H514),,(IF(N514="WON-EW",((((O514-1)*K514)*'complete results'!$B$2)+('complete results'!$B$2*(O514-1))),IF(N514="WON",((((O514-1)*K514)*'complete results'!$B$2)+('complete results'!$B$2*(O514-1))),IF(N514="PLACED",((((O514-1)*K514)*'complete results'!$B$2)-'complete results'!$B$2),IF(K514=0,-'complete results'!$B$2,IF(K514=0,-'complete results'!$B$2,-('complete results'!$B$2*2)))))))*D514))</f>
        <v>0</v>
      </c>
    </row>
    <row r="515" spans="9:18" ht="15" x14ac:dyDescent="0.2">
      <c r="I515" s="10"/>
      <c r="J515" s="10"/>
      <c r="K515" s="10"/>
      <c r="N515" s="7"/>
      <c r="O515" s="19">
        <f>((H515-1)*(1-(IF(I515="no",0,'complete results'!$B$3)))+1)</f>
        <v>5.0000000000000044E-2</v>
      </c>
      <c r="P515" s="19">
        <f t="shared" si="15"/>
        <v>0</v>
      </c>
      <c r="Q5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5" s="20">
        <f>IF(ISBLANK(N515),,IF(ISBLANK(H515),,(IF(N515="WON-EW",((((O515-1)*K515)*'complete results'!$B$2)+('complete results'!$B$2*(O515-1))),IF(N515="WON",((((O515-1)*K515)*'complete results'!$B$2)+('complete results'!$B$2*(O515-1))),IF(N515="PLACED",((((O515-1)*K515)*'complete results'!$B$2)-'complete results'!$B$2),IF(K515=0,-'complete results'!$B$2,IF(K515=0,-'complete results'!$B$2,-('complete results'!$B$2*2)))))))*D515))</f>
        <v>0</v>
      </c>
    </row>
    <row r="516" spans="9:18" ht="15" x14ac:dyDescent="0.2">
      <c r="I516" s="10"/>
      <c r="J516" s="10"/>
      <c r="K516" s="10"/>
      <c r="N516" s="7"/>
      <c r="O516" s="19">
        <f>((H516-1)*(1-(IF(I516="no",0,'complete results'!$B$3)))+1)</f>
        <v>5.0000000000000044E-2</v>
      </c>
      <c r="P516" s="19">
        <f t="shared" si="15"/>
        <v>0</v>
      </c>
      <c r="Q5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6" s="20">
        <f>IF(ISBLANK(N516),,IF(ISBLANK(H516),,(IF(N516="WON-EW",((((O516-1)*K516)*'complete results'!$B$2)+('complete results'!$B$2*(O516-1))),IF(N516="WON",((((O516-1)*K516)*'complete results'!$B$2)+('complete results'!$B$2*(O516-1))),IF(N516="PLACED",((((O516-1)*K516)*'complete results'!$B$2)-'complete results'!$B$2),IF(K516=0,-'complete results'!$B$2,IF(K516=0,-'complete results'!$B$2,-('complete results'!$B$2*2)))))))*D516))</f>
        <v>0</v>
      </c>
    </row>
    <row r="517" spans="9:18" ht="15" x14ac:dyDescent="0.2">
      <c r="I517" s="10"/>
      <c r="J517" s="10"/>
      <c r="K517" s="10"/>
      <c r="N517" s="7"/>
      <c r="O517" s="19">
        <f>((H517-1)*(1-(IF(I517="no",0,'complete results'!$B$3)))+1)</f>
        <v>5.0000000000000044E-2</v>
      </c>
      <c r="P517" s="19">
        <f t="shared" si="15"/>
        <v>0</v>
      </c>
      <c r="Q5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7" s="20">
        <f>IF(ISBLANK(N517),,IF(ISBLANK(H517),,(IF(N517="WON-EW",((((O517-1)*K517)*'complete results'!$B$2)+('complete results'!$B$2*(O517-1))),IF(N517="WON",((((O517-1)*K517)*'complete results'!$B$2)+('complete results'!$B$2*(O517-1))),IF(N517="PLACED",((((O517-1)*K517)*'complete results'!$B$2)-'complete results'!$B$2),IF(K517=0,-'complete results'!$B$2,IF(K517=0,-'complete results'!$B$2,-('complete results'!$B$2*2)))))))*D517))</f>
        <v>0</v>
      </c>
    </row>
    <row r="518" spans="9:18" ht="15" x14ac:dyDescent="0.2">
      <c r="I518" s="10"/>
      <c r="J518" s="10"/>
      <c r="K518" s="10"/>
      <c r="N518" s="7"/>
      <c r="O518" s="19">
        <f>((H518-1)*(1-(IF(I518="no",0,'complete results'!$B$3)))+1)</f>
        <v>5.0000000000000044E-2</v>
      </c>
      <c r="P518" s="19">
        <f t="shared" si="15"/>
        <v>0</v>
      </c>
      <c r="Q5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8" s="20">
        <f>IF(ISBLANK(N518),,IF(ISBLANK(H518),,(IF(N518="WON-EW",((((O518-1)*K518)*'complete results'!$B$2)+('complete results'!$B$2*(O518-1))),IF(N518="WON",((((O518-1)*K518)*'complete results'!$B$2)+('complete results'!$B$2*(O518-1))),IF(N518="PLACED",((((O518-1)*K518)*'complete results'!$B$2)-'complete results'!$B$2),IF(K518=0,-'complete results'!$B$2,IF(K518=0,-'complete results'!$B$2,-('complete results'!$B$2*2)))))))*D518))</f>
        <v>0</v>
      </c>
    </row>
    <row r="519" spans="9:18" ht="15" x14ac:dyDescent="0.2">
      <c r="I519" s="10"/>
      <c r="J519" s="10"/>
      <c r="K519" s="10"/>
      <c r="N519" s="7"/>
      <c r="O519" s="19">
        <f>((H519-1)*(1-(IF(I519="no",0,'complete results'!$B$3)))+1)</f>
        <v>5.0000000000000044E-2</v>
      </c>
      <c r="P519" s="19">
        <f t="shared" si="15"/>
        <v>0</v>
      </c>
      <c r="Q5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9" s="20">
        <f>IF(ISBLANK(N519),,IF(ISBLANK(H519),,(IF(N519="WON-EW",((((O519-1)*K519)*'complete results'!$B$2)+('complete results'!$B$2*(O519-1))),IF(N519="WON",((((O519-1)*K519)*'complete results'!$B$2)+('complete results'!$B$2*(O519-1))),IF(N519="PLACED",((((O519-1)*K519)*'complete results'!$B$2)-'complete results'!$B$2),IF(K519=0,-'complete results'!$B$2,IF(K519=0,-'complete results'!$B$2,-('complete results'!$B$2*2)))))))*D519))</f>
        <v>0</v>
      </c>
    </row>
    <row r="520" spans="9:18" ht="15" x14ac:dyDescent="0.2">
      <c r="I520" s="10"/>
      <c r="J520" s="10"/>
      <c r="K520" s="10"/>
      <c r="N520" s="7"/>
      <c r="O520" s="19">
        <f>((H520-1)*(1-(IF(I520="no",0,'complete results'!$B$3)))+1)</f>
        <v>5.0000000000000044E-2</v>
      </c>
      <c r="P520" s="19">
        <f t="shared" si="15"/>
        <v>0</v>
      </c>
      <c r="Q5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0" s="20">
        <f>IF(ISBLANK(N520),,IF(ISBLANK(H520),,(IF(N520="WON-EW",((((O520-1)*K520)*'complete results'!$B$2)+('complete results'!$B$2*(O520-1))),IF(N520="WON",((((O520-1)*K520)*'complete results'!$B$2)+('complete results'!$B$2*(O520-1))),IF(N520="PLACED",((((O520-1)*K520)*'complete results'!$B$2)-'complete results'!$B$2),IF(K520=0,-'complete results'!$B$2,IF(K520=0,-'complete results'!$B$2,-('complete results'!$B$2*2)))))))*D520))</f>
        <v>0</v>
      </c>
    </row>
    <row r="521" spans="9:18" ht="15" x14ac:dyDescent="0.2">
      <c r="I521" s="10"/>
      <c r="J521" s="10"/>
      <c r="K521" s="10"/>
      <c r="N521" s="7"/>
      <c r="O521" s="19">
        <f>((H521-1)*(1-(IF(I521="no",0,'complete results'!$B$3)))+1)</f>
        <v>5.0000000000000044E-2</v>
      </c>
      <c r="P521" s="19">
        <f t="shared" si="15"/>
        <v>0</v>
      </c>
      <c r="Q5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1" s="20">
        <f>IF(ISBLANK(N521),,IF(ISBLANK(H521),,(IF(N521="WON-EW",((((O521-1)*K521)*'complete results'!$B$2)+('complete results'!$B$2*(O521-1))),IF(N521="WON",((((O521-1)*K521)*'complete results'!$B$2)+('complete results'!$B$2*(O521-1))),IF(N521="PLACED",((((O521-1)*K521)*'complete results'!$B$2)-'complete results'!$B$2),IF(K521=0,-'complete results'!$B$2,IF(K521=0,-'complete results'!$B$2,-('complete results'!$B$2*2)))))))*D521))</f>
        <v>0</v>
      </c>
    </row>
    <row r="522" spans="9:18" ht="15" x14ac:dyDescent="0.2">
      <c r="I522" s="10"/>
      <c r="J522" s="10"/>
      <c r="K522" s="10"/>
      <c r="N522" s="7"/>
      <c r="O522" s="19">
        <f>((H522-1)*(1-(IF(I522="no",0,'complete results'!$B$3)))+1)</f>
        <v>5.0000000000000044E-2</v>
      </c>
      <c r="P522" s="19">
        <f t="shared" si="15"/>
        <v>0</v>
      </c>
      <c r="Q5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2" s="20">
        <f>IF(ISBLANK(N522),,IF(ISBLANK(H522),,(IF(N522="WON-EW",((((O522-1)*K522)*'complete results'!$B$2)+('complete results'!$B$2*(O522-1))),IF(N522="WON",((((O522-1)*K522)*'complete results'!$B$2)+('complete results'!$B$2*(O522-1))),IF(N522="PLACED",((((O522-1)*K522)*'complete results'!$B$2)-'complete results'!$B$2),IF(K522=0,-'complete results'!$B$2,IF(K522=0,-'complete results'!$B$2,-('complete results'!$B$2*2)))))))*D522))</f>
        <v>0</v>
      </c>
    </row>
    <row r="523" spans="9:18" ht="15" x14ac:dyDescent="0.2">
      <c r="I523" s="10"/>
      <c r="J523" s="10"/>
      <c r="K523" s="10"/>
      <c r="N523" s="7"/>
      <c r="O523" s="19">
        <f>((H523-1)*(1-(IF(I523="no",0,'complete results'!$B$3)))+1)</f>
        <v>5.0000000000000044E-2</v>
      </c>
      <c r="P523" s="19">
        <f t="shared" si="15"/>
        <v>0</v>
      </c>
      <c r="Q5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3" s="20">
        <f>IF(ISBLANK(N523),,IF(ISBLANK(H523),,(IF(N523="WON-EW",((((O523-1)*K523)*'complete results'!$B$2)+('complete results'!$B$2*(O523-1))),IF(N523="WON",((((O523-1)*K523)*'complete results'!$B$2)+('complete results'!$B$2*(O523-1))),IF(N523="PLACED",((((O523-1)*K523)*'complete results'!$B$2)-'complete results'!$B$2),IF(K523=0,-'complete results'!$B$2,IF(K523=0,-'complete results'!$B$2,-('complete results'!$B$2*2)))))))*D523))</f>
        <v>0</v>
      </c>
    </row>
    <row r="524" spans="9:18" ht="15" x14ac:dyDescent="0.2">
      <c r="I524" s="10"/>
      <c r="J524" s="10"/>
      <c r="K524" s="10"/>
      <c r="N524" s="7"/>
      <c r="O524" s="19">
        <f>((H524-1)*(1-(IF(I524="no",0,'complete results'!$B$3)))+1)</f>
        <v>5.0000000000000044E-2</v>
      </c>
      <c r="P524" s="19">
        <f t="shared" si="15"/>
        <v>0</v>
      </c>
      <c r="Q5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4" s="20">
        <f>IF(ISBLANK(N524),,IF(ISBLANK(H524),,(IF(N524="WON-EW",((((O524-1)*K524)*'complete results'!$B$2)+('complete results'!$B$2*(O524-1))),IF(N524="WON",((((O524-1)*K524)*'complete results'!$B$2)+('complete results'!$B$2*(O524-1))),IF(N524="PLACED",((((O524-1)*K524)*'complete results'!$B$2)-'complete results'!$B$2),IF(K524=0,-'complete results'!$B$2,IF(K524=0,-'complete results'!$B$2,-('complete results'!$B$2*2)))))))*D524))</f>
        <v>0</v>
      </c>
    </row>
    <row r="525" spans="9:18" ht="15" x14ac:dyDescent="0.2">
      <c r="I525" s="10"/>
      <c r="J525" s="10"/>
      <c r="K525" s="10"/>
      <c r="N525" s="7"/>
      <c r="O525" s="19">
        <f>((H525-1)*(1-(IF(I525="no",0,'complete results'!$B$3)))+1)</f>
        <v>5.0000000000000044E-2</v>
      </c>
      <c r="P525" s="19">
        <f t="shared" si="15"/>
        <v>0</v>
      </c>
      <c r="Q5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5" s="20">
        <f>IF(ISBLANK(N525),,IF(ISBLANK(H525),,(IF(N525="WON-EW",((((O525-1)*K525)*'complete results'!$B$2)+('complete results'!$B$2*(O525-1))),IF(N525="WON",((((O525-1)*K525)*'complete results'!$B$2)+('complete results'!$B$2*(O525-1))),IF(N525="PLACED",((((O525-1)*K525)*'complete results'!$B$2)-'complete results'!$B$2),IF(K525=0,-'complete results'!$B$2,IF(K525=0,-'complete results'!$B$2,-('complete results'!$B$2*2)))))))*D525))</f>
        <v>0</v>
      </c>
    </row>
    <row r="526" spans="9:18" ht="15" x14ac:dyDescent="0.2">
      <c r="I526" s="10"/>
      <c r="J526" s="10"/>
      <c r="K526" s="10"/>
      <c r="N526" s="7"/>
      <c r="O526" s="19">
        <f>((H526-1)*(1-(IF(I526="no",0,'complete results'!$B$3)))+1)</f>
        <v>5.0000000000000044E-2</v>
      </c>
      <c r="P526" s="19">
        <f t="shared" si="15"/>
        <v>0</v>
      </c>
      <c r="Q5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6" s="20">
        <f>IF(ISBLANK(N526),,IF(ISBLANK(H526),,(IF(N526="WON-EW",((((O526-1)*K526)*'complete results'!$B$2)+('complete results'!$B$2*(O526-1))),IF(N526="WON",((((O526-1)*K526)*'complete results'!$B$2)+('complete results'!$B$2*(O526-1))),IF(N526="PLACED",((((O526-1)*K526)*'complete results'!$B$2)-'complete results'!$B$2),IF(K526=0,-'complete results'!$B$2,IF(K526=0,-'complete results'!$B$2,-('complete results'!$B$2*2)))))))*D526))</f>
        <v>0</v>
      </c>
    </row>
    <row r="527" spans="9:18" ht="15" x14ac:dyDescent="0.2">
      <c r="I527" s="10"/>
      <c r="J527" s="10"/>
      <c r="K527" s="10"/>
      <c r="N527" s="7"/>
      <c r="O527" s="19">
        <f>((H527-1)*(1-(IF(I527="no",0,'complete results'!$B$3)))+1)</f>
        <v>5.0000000000000044E-2</v>
      </c>
      <c r="P527" s="19">
        <f t="shared" si="15"/>
        <v>0</v>
      </c>
      <c r="Q5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7" s="20">
        <f>IF(ISBLANK(N527),,IF(ISBLANK(H527),,(IF(N527="WON-EW",((((O527-1)*K527)*'complete results'!$B$2)+('complete results'!$B$2*(O527-1))),IF(N527="WON",((((O527-1)*K527)*'complete results'!$B$2)+('complete results'!$B$2*(O527-1))),IF(N527="PLACED",((((O527-1)*K527)*'complete results'!$B$2)-'complete results'!$B$2),IF(K527=0,-'complete results'!$B$2,IF(K527=0,-'complete results'!$B$2,-('complete results'!$B$2*2)))))))*D527))</f>
        <v>0</v>
      </c>
    </row>
    <row r="528" spans="9:18" ht="15" x14ac:dyDescent="0.2">
      <c r="I528" s="10"/>
      <c r="J528" s="10"/>
      <c r="K528" s="10"/>
      <c r="N528" s="7"/>
      <c r="O528" s="19">
        <f>((H528-1)*(1-(IF(I528="no",0,'complete results'!$B$3)))+1)</f>
        <v>5.0000000000000044E-2</v>
      </c>
      <c r="P528" s="19">
        <f t="shared" si="15"/>
        <v>0</v>
      </c>
      <c r="Q5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8" s="20">
        <f>IF(ISBLANK(N528),,IF(ISBLANK(H528),,(IF(N528="WON-EW",((((O528-1)*K528)*'complete results'!$B$2)+('complete results'!$B$2*(O528-1))),IF(N528="WON",((((O528-1)*K528)*'complete results'!$B$2)+('complete results'!$B$2*(O528-1))),IF(N528="PLACED",((((O528-1)*K528)*'complete results'!$B$2)-'complete results'!$B$2),IF(K528=0,-'complete results'!$B$2,IF(K528=0,-'complete results'!$B$2,-('complete results'!$B$2*2)))))))*D528))</f>
        <v>0</v>
      </c>
    </row>
    <row r="529" spans="9:18" ht="15" x14ac:dyDescent="0.2">
      <c r="I529" s="10"/>
      <c r="J529" s="10"/>
      <c r="K529" s="10"/>
      <c r="N529" s="7"/>
      <c r="O529" s="19">
        <f>((H529-1)*(1-(IF(I529="no",0,'complete results'!$B$3)))+1)</f>
        <v>5.0000000000000044E-2</v>
      </c>
      <c r="P529" s="19">
        <f t="shared" si="15"/>
        <v>0</v>
      </c>
      <c r="Q5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9" s="20">
        <f>IF(ISBLANK(N529),,IF(ISBLANK(H529),,(IF(N529="WON-EW",((((O529-1)*K529)*'complete results'!$B$2)+('complete results'!$B$2*(O529-1))),IF(N529="WON",((((O529-1)*K529)*'complete results'!$B$2)+('complete results'!$B$2*(O529-1))),IF(N529="PLACED",((((O529-1)*K529)*'complete results'!$B$2)-'complete results'!$B$2),IF(K529=0,-'complete results'!$B$2,IF(K529=0,-'complete results'!$B$2,-('complete results'!$B$2*2)))))))*D529))</f>
        <v>0</v>
      </c>
    </row>
    <row r="530" spans="9:18" ht="15" x14ac:dyDescent="0.2">
      <c r="I530" s="10"/>
      <c r="J530" s="10"/>
      <c r="K530" s="10"/>
      <c r="N530" s="7"/>
      <c r="O530" s="19">
        <f>((H530-1)*(1-(IF(I530="no",0,'complete results'!$B$3)))+1)</f>
        <v>5.0000000000000044E-2</v>
      </c>
      <c r="P530" s="19">
        <f t="shared" si="15"/>
        <v>0</v>
      </c>
      <c r="Q5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0" s="20">
        <f>IF(ISBLANK(N530),,IF(ISBLANK(H530),,(IF(N530="WON-EW",((((O530-1)*K530)*'complete results'!$B$2)+('complete results'!$B$2*(O530-1))),IF(N530="WON",((((O530-1)*K530)*'complete results'!$B$2)+('complete results'!$B$2*(O530-1))),IF(N530="PLACED",((((O530-1)*K530)*'complete results'!$B$2)-'complete results'!$B$2),IF(K530=0,-'complete results'!$B$2,IF(K530=0,-'complete results'!$B$2,-('complete results'!$B$2*2)))))))*D530))</f>
        <v>0</v>
      </c>
    </row>
    <row r="531" spans="9:18" ht="15" x14ac:dyDescent="0.2">
      <c r="I531" s="10"/>
      <c r="J531" s="10"/>
      <c r="K531" s="10"/>
      <c r="N531" s="7"/>
      <c r="O531" s="19">
        <f>((H531-1)*(1-(IF(I531="no",0,'complete results'!$B$3)))+1)</f>
        <v>5.0000000000000044E-2</v>
      </c>
      <c r="P531" s="19">
        <f t="shared" si="15"/>
        <v>0</v>
      </c>
      <c r="Q5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1" s="20">
        <f>IF(ISBLANK(N531),,IF(ISBLANK(H531),,(IF(N531="WON-EW",((((O531-1)*K531)*'complete results'!$B$2)+('complete results'!$B$2*(O531-1))),IF(N531="WON",((((O531-1)*K531)*'complete results'!$B$2)+('complete results'!$B$2*(O531-1))),IF(N531="PLACED",((((O531-1)*K531)*'complete results'!$B$2)-'complete results'!$B$2),IF(K531=0,-'complete results'!$B$2,IF(K531=0,-'complete results'!$B$2,-('complete results'!$B$2*2)))))))*D531))</f>
        <v>0</v>
      </c>
    </row>
    <row r="532" spans="9:18" ht="15" x14ac:dyDescent="0.2">
      <c r="I532" s="10"/>
      <c r="J532" s="10"/>
      <c r="K532" s="10"/>
      <c r="N532" s="7"/>
      <c r="O532" s="19">
        <f>((H532-1)*(1-(IF(I532="no",0,'complete results'!$B$3)))+1)</f>
        <v>5.0000000000000044E-2</v>
      </c>
      <c r="P532" s="19">
        <f t="shared" ref="P532:P595" si="16">D532*IF(J532="yes",2,1)</f>
        <v>0</v>
      </c>
      <c r="Q5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2" s="20">
        <f>IF(ISBLANK(N532),,IF(ISBLANK(H532),,(IF(N532="WON-EW",((((O532-1)*K532)*'complete results'!$B$2)+('complete results'!$B$2*(O532-1))),IF(N532="WON",((((O532-1)*K532)*'complete results'!$B$2)+('complete results'!$B$2*(O532-1))),IF(N532="PLACED",((((O532-1)*K532)*'complete results'!$B$2)-'complete results'!$B$2),IF(K532=0,-'complete results'!$B$2,IF(K532=0,-'complete results'!$B$2,-('complete results'!$B$2*2)))))))*D532))</f>
        <v>0</v>
      </c>
    </row>
    <row r="533" spans="9:18" ht="15" x14ac:dyDescent="0.2">
      <c r="I533" s="10"/>
      <c r="J533" s="10"/>
      <c r="K533" s="10"/>
      <c r="N533" s="7"/>
      <c r="O533" s="19">
        <f>((H533-1)*(1-(IF(I533="no",0,'complete results'!$B$3)))+1)</f>
        <v>5.0000000000000044E-2</v>
      </c>
      <c r="P533" s="19">
        <f t="shared" si="16"/>
        <v>0</v>
      </c>
      <c r="Q5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3" s="20">
        <f>IF(ISBLANK(N533),,IF(ISBLANK(H533),,(IF(N533="WON-EW",((((O533-1)*K533)*'complete results'!$B$2)+('complete results'!$B$2*(O533-1))),IF(N533="WON",((((O533-1)*K533)*'complete results'!$B$2)+('complete results'!$B$2*(O533-1))),IF(N533="PLACED",((((O533-1)*K533)*'complete results'!$B$2)-'complete results'!$B$2),IF(K533=0,-'complete results'!$B$2,IF(K533=0,-'complete results'!$B$2,-('complete results'!$B$2*2)))))))*D533))</f>
        <v>0</v>
      </c>
    </row>
    <row r="534" spans="9:18" ht="15" x14ac:dyDescent="0.2">
      <c r="I534" s="10"/>
      <c r="J534" s="10"/>
      <c r="K534" s="10"/>
      <c r="N534" s="7"/>
      <c r="O534" s="19">
        <f>((H534-1)*(1-(IF(I534="no",0,'complete results'!$B$3)))+1)</f>
        <v>5.0000000000000044E-2</v>
      </c>
      <c r="P534" s="19">
        <f t="shared" si="16"/>
        <v>0</v>
      </c>
      <c r="Q5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4" s="20">
        <f>IF(ISBLANK(N534),,IF(ISBLANK(H534),,(IF(N534="WON-EW",((((O534-1)*K534)*'complete results'!$B$2)+('complete results'!$B$2*(O534-1))),IF(N534="WON",((((O534-1)*K534)*'complete results'!$B$2)+('complete results'!$B$2*(O534-1))),IF(N534="PLACED",((((O534-1)*K534)*'complete results'!$B$2)-'complete results'!$B$2),IF(K534=0,-'complete results'!$B$2,IF(K534=0,-'complete results'!$B$2,-('complete results'!$B$2*2)))))))*D534))</f>
        <v>0</v>
      </c>
    </row>
    <row r="535" spans="9:18" ht="15" x14ac:dyDescent="0.2">
      <c r="I535" s="10"/>
      <c r="J535" s="10"/>
      <c r="K535" s="10"/>
      <c r="N535" s="7"/>
      <c r="O535" s="19">
        <f>((H535-1)*(1-(IF(I535="no",0,'complete results'!$B$3)))+1)</f>
        <v>5.0000000000000044E-2</v>
      </c>
      <c r="P535" s="19">
        <f t="shared" si="16"/>
        <v>0</v>
      </c>
      <c r="Q5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5" s="20">
        <f>IF(ISBLANK(N535),,IF(ISBLANK(H535),,(IF(N535="WON-EW",((((O535-1)*K535)*'complete results'!$B$2)+('complete results'!$B$2*(O535-1))),IF(N535="WON",((((O535-1)*K535)*'complete results'!$B$2)+('complete results'!$B$2*(O535-1))),IF(N535="PLACED",((((O535-1)*K535)*'complete results'!$B$2)-'complete results'!$B$2),IF(K535=0,-'complete results'!$B$2,IF(K535=0,-'complete results'!$B$2,-('complete results'!$B$2*2)))))))*D535))</f>
        <v>0</v>
      </c>
    </row>
    <row r="536" spans="9:18" ht="15" x14ac:dyDescent="0.2">
      <c r="I536" s="10"/>
      <c r="J536" s="10"/>
      <c r="K536" s="10"/>
      <c r="N536" s="7"/>
      <c r="O536" s="19">
        <f>((H536-1)*(1-(IF(I536="no",0,'complete results'!$B$3)))+1)</f>
        <v>5.0000000000000044E-2</v>
      </c>
      <c r="P536" s="19">
        <f t="shared" si="16"/>
        <v>0</v>
      </c>
      <c r="Q5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6" s="20">
        <f>IF(ISBLANK(N536),,IF(ISBLANK(H536),,(IF(N536="WON-EW",((((O536-1)*K536)*'complete results'!$B$2)+('complete results'!$B$2*(O536-1))),IF(N536="WON",((((O536-1)*K536)*'complete results'!$B$2)+('complete results'!$B$2*(O536-1))),IF(N536="PLACED",((((O536-1)*K536)*'complete results'!$B$2)-'complete results'!$B$2),IF(K536=0,-'complete results'!$B$2,IF(K536=0,-'complete results'!$B$2,-('complete results'!$B$2*2)))))))*D536))</f>
        <v>0</v>
      </c>
    </row>
    <row r="537" spans="9:18" ht="15" x14ac:dyDescent="0.2">
      <c r="I537" s="10"/>
      <c r="J537" s="10"/>
      <c r="K537" s="10"/>
      <c r="N537" s="7"/>
      <c r="O537" s="19">
        <f>((H537-1)*(1-(IF(I537="no",0,'complete results'!$B$3)))+1)</f>
        <v>5.0000000000000044E-2</v>
      </c>
      <c r="P537" s="19">
        <f t="shared" si="16"/>
        <v>0</v>
      </c>
      <c r="Q5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7" s="20">
        <f>IF(ISBLANK(N537),,IF(ISBLANK(H537),,(IF(N537="WON-EW",((((O537-1)*K537)*'complete results'!$B$2)+('complete results'!$B$2*(O537-1))),IF(N537="WON",((((O537-1)*K537)*'complete results'!$B$2)+('complete results'!$B$2*(O537-1))),IF(N537="PLACED",((((O537-1)*K537)*'complete results'!$B$2)-'complete results'!$B$2),IF(K537=0,-'complete results'!$B$2,IF(K537=0,-'complete results'!$B$2,-('complete results'!$B$2*2)))))))*D537))</f>
        <v>0</v>
      </c>
    </row>
    <row r="538" spans="9:18" ht="15" x14ac:dyDescent="0.2">
      <c r="I538" s="10"/>
      <c r="J538" s="10"/>
      <c r="K538" s="10"/>
      <c r="N538" s="7"/>
      <c r="O538" s="19">
        <f>((H538-1)*(1-(IF(I538="no",0,'complete results'!$B$3)))+1)</f>
        <v>5.0000000000000044E-2</v>
      </c>
      <c r="P538" s="19">
        <f t="shared" si="16"/>
        <v>0</v>
      </c>
      <c r="Q5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8" s="20">
        <f>IF(ISBLANK(N538),,IF(ISBLANK(H538),,(IF(N538="WON-EW",((((O538-1)*K538)*'complete results'!$B$2)+('complete results'!$B$2*(O538-1))),IF(N538="WON",((((O538-1)*K538)*'complete results'!$B$2)+('complete results'!$B$2*(O538-1))),IF(N538="PLACED",((((O538-1)*K538)*'complete results'!$B$2)-'complete results'!$B$2),IF(K538=0,-'complete results'!$B$2,IF(K538=0,-'complete results'!$B$2,-('complete results'!$B$2*2)))))))*D538))</f>
        <v>0</v>
      </c>
    </row>
    <row r="539" spans="9:18" ht="15" x14ac:dyDescent="0.2">
      <c r="I539" s="10"/>
      <c r="J539" s="10"/>
      <c r="K539" s="10"/>
      <c r="N539" s="7"/>
      <c r="O539" s="19">
        <f>((H539-1)*(1-(IF(I539="no",0,'complete results'!$B$3)))+1)</f>
        <v>5.0000000000000044E-2</v>
      </c>
      <c r="P539" s="19">
        <f t="shared" si="16"/>
        <v>0</v>
      </c>
      <c r="Q5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9" s="20">
        <f>IF(ISBLANK(N539),,IF(ISBLANK(H539),,(IF(N539="WON-EW",((((O539-1)*K539)*'complete results'!$B$2)+('complete results'!$B$2*(O539-1))),IF(N539="WON",((((O539-1)*K539)*'complete results'!$B$2)+('complete results'!$B$2*(O539-1))),IF(N539="PLACED",((((O539-1)*K539)*'complete results'!$B$2)-'complete results'!$B$2),IF(K539=0,-'complete results'!$B$2,IF(K539=0,-'complete results'!$B$2,-('complete results'!$B$2*2)))))))*D539))</f>
        <v>0</v>
      </c>
    </row>
    <row r="540" spans="9:18" ht="15" x14ac:dyDescent="0.2">
      <c r="I540" s="10"/>
      <c r="J540" s="10"/>
      <c r="K540" s="10"/>
      <c r="N540" s="7"/>
      <c r="O540" s="19">
        <f>((H540-1)*(1-(IF(I540="no",0,'complete results'!$B$3)))+1)</f>
        <v>5.0000000000000044E-2</v>
      </c>
      <c r="P540" s="19">
        <f t="shared" si="16"/>
        <v>0</v>
      </c>
      <c r="Q5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0" s="20">
        <f>IF(ISBLANK(N540),,IF(ISBLANK(H540),,(IF(N540="WON-EW",((((O540-1)*K540)*'complete results'!$B$2)+('complete results'!$B$2*(O540-1))),IF(N540="WON",((((O540-1)*K540)*'complete results'!$B$2)+('complete results'!$B$2*(O540-1))),IF(N540="PLACED",((((O540-1)*K540)*'complete results'!$B$2)-'complete results'!$B$2),IF(K540=0,-'complete results'!$B$2,IF(K540=0,-'complete results'!$B$2,-('complete results'!$B$2*2)))))))*D540))</f>
        <v>0</v>
      </c>
    </row>
    <row r="541" spans="9:18" ht="15" x14ac:dyDescent="0.2">
      <c r="I541" s="10"/>
      <c r="J541" s="10"/>
      <c r="K541" s="10"/>
      <c r="N541" s="7"/>
      <c r="O541" s="19">
        <f>((H541-1)*(1-(IF(I541="no",0,'complete results'!$B$3)))+1)</f>
        <v>5.0000000000000044E-2</v>
      </c>
      <c r="P541" s="19">
        <f t="shared" si="16"/>
        <v>0</v>
      </c>
      <c r="Q5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1" s="20">
        <f>IF(ISBLANK(N541),,IF(ISBLANK(H541),,(IF(N541="WON-EW",((((O541-1)*K541)*'complete results'!$B$2)+('complete results'!$B$2*(O541-1))),IF(N541="WON",((((O541-1)*K541)*'complete results'!$B$2)+('complete results'!$B$2*(O541-1))),IF(N541="PLACED",((((O541-1)*K541)*'complete results'!$B$2)-'complete results'!$B$2),IF(K541=0,-'complete results'!$B$2,IF(K541=0,-'complete results'!$B$2,-('complete results'!$B$2*2)))))))*D541))</f>
        <v>0</v>
      </c>
    </row>
    <row r="542" spans="9:18" ht="15" x14ac:dyDescent="0.2">
      <c r="I542" s="10"/>
      <c r="J542" s="10"/>
      <c r="K542" s="10"/>
      <c r="N542" s="7"/>
      <c r="O542" s="19">
        <f>((H542-1)*(1-(IF(I542="no",0,'complete results'!$B$3)))+1)</f>
        <v>5.0000000000000044E-2</v>
      </c>
      <c r="P542" s="19">
        <f t="shared" si="16"/>
        <v>0</v>
      </c>
      <c r="Q5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2" s="20">
        <f>IF(ISBLANK(N542),,IF(ISBLANK(H542),,(IF(N542="WON-EW",((((O542-1)*K542)*'complete results'!$B$2)+('complete results'!$B$2*(O542-1))),IF(N542="WON",((((O542-1)*K542)*'complete results'!$B$2)+('complete results'!$B$2*(O542-1))),IF(N542="PLACED",((((O542-1)*K542)*'complete results'!$B$2)-'complete results'!$B$2),IF(K542=0,-'complete results'!$B$2,IF(K542=0,-'complete results'!$B$2,-('complete results'!$B$2*2)))))))*D542))</f>
        <v>0</v>
      </c>
    </row>
    <row r="543" spans="9:18" ht="15" x14ac:dyDescent="0.2">
      <c r="I543" s="10"/>
      <c r="J543" s="10"/>
      <c r="K543" s="10"/>
      <c r="N543" s="7"/>
      <c r="O543" s="19">
        <f>((H543-1)*(1-(IF(I543="no",0,'complete results'!$B$3)))+1)</f>
        <v>5.0000000000000044E-2</v>
      </c>
      <c r="P543" s="19">
        <f t="shared" si="16"/>
        <v>0</v>
      </c>
      <c r="Q5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3" s="20">
        <f>IF(ISBLANK(N543),,IF(ISBLANK(H543),,(IF(N543="WON-EW",((((O543-1)*K543)*'complete results'!$B$2)+('complete results'!$B$2*(O543-1))),IF(N543="WON",((((O543-1)*K543)*'complete results'!$B$2)+('complete results'!$B$2*(O543-1))),IF(N543="PLACED",((((O543-1)*K543)*'complete results'!$B$2)-'complete results'!$B$2),IF(K543=0,-'complete results'!$B$2,IF(K543=0,-'complete results'!$B$2,-('complete results'!$B$2*2)))))))*D543))</f>
        <v>0</v>
      </c>
    </row>
    <row r="544" spans="9:18" ht="15" x14ac:dyDescent="0.2">
      <c r="I544" s="10"/>
      <c r="J544" s="10"/>
      <c r="K544" s="10"/>
      <c r="N544" s="7"/>
      <c r="O544" s="19">
        <f>((H544-1)*(1-(IF(I544="no",0,'complete results'!$B$3)))+1)</f>
        <v>5.0000000000000044E-2</v>
      </c>
      <c r="P544" s="19">
        <f t="shared" si="16"/>
        <v>0</v>
      </c>
      <c r="Q5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4" s="20">
        <f>IF(ISBLANK(N544),,IF(ISBLANK(H544),,(IF(N544="WON-EW",((((O544-1)*K544)*'complete results'!$B$2)+('complete results'!$B$2*(O544-1))),IF(N544="WON",((((O544-1)*K544)*'complete results'!$B$2)+('complete results'!$B$2*(O544-1))),IF(N544="PLACED",((((O544-1)*K544)*'complete results'!$B$2)-'complete results'!$B$2),IF(K544=0,-'complete results'!$B$2,IF(K544=0,-'complete results'!$B$2,-('complete results'!$B$2*2)))))))*D544))</f>
        <v>0</v>
      </c>
    </row>
    <row r="545" spans="9:18" ht="15" x14ac:dyDescent="0.2">
      <c r="I545" s="10"/>
      <c r="J545" s="10"/>
      <c r="K545" s="10"/>
      <c r="N545" s="7"/>
      <c r="O545" s="19">
        <f>((H545-1)*(1-(IF(I545="no",0,'complete results'!$B$3)))+1)</f>
        <v>5.0000000000000044E-2</v>
      </c>
      <c r="P545" s="19">
        <f t="shared" si="16"/>
        <v>0</v>
      </c>
      <c r="Q5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5" s="20">
        <f>IF(ISBLANK(N545),,IF(ISBLANK(H545),,(IF(N545="WON-EW",((((O545-1)*K545)*'complete results'!$B$2)+('complete results'!$B$2*(O545-1))),IF(N545="WON",((((O545-1)*K545)*'complete results'!$B$2)+('complete results'!$B$2*(O545-1))),IF(N545="PLACED",((((O545-1)*K545)*'complete results'!$B$2)-'complete results'!$B$2),IF(K545=0,-'complete results'!$B$2,IF(K545=0,-'complete results'!$B$2,-('complete results'!$B$2*2)))))))*D545))</f>
        <v>0</v>
      </c>
    </row>
    <row r="546" spans="9:18" ht="15" x14ac:dyDescent="0.2">
      <c r="I546" s="10"/>
      <c r="J546" s="10"/>
      <c r="K546" s="10"/>
      <c r="N546" s="7"/>
      <c r="O546" s="19">
        <f>((H546-1)*(1-(IF(I546="no",0,'complete results'!$B$3)))+1)</f>
        <v>5.0000000000000044E-2</v>
      </c>
      <c r="P546" s="19">
        <f t="shared" si="16"/>
        <v>0</v>
      </c>
      <c r="Q5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6" s="20">
        <f>IF(ISBLANK(N546),,IF(ISBLANK(H546),,(IF(N546="WON-EW",((((O546-1)*K546)*'complete results'!$B$2)+('complete results'!$B$2*(O546-1))),IF(N546="WON",((((O546-1)*K546)*'complete results'!$B$2)+('complete results'!$B$2*(O546-1))),IF(N546="PLACED",((((O546-1)*K546)*'complete results'!$B$2)-'complete results'!$B$2),IF(K546=0,-'complete results'!$B$2,IF(K546=0,-'complete results'!$B$2,-('complete results'!$B$2*2)))))))*D546))</f>
        <v>0</v>
      </c>
    </row>
    <row r="547" spans="9:18" ht="15" x14ac:dyDescent="0.2">
      <c r="I547" s="10"/>
      <c r="J547" s="10"/>
      <c r="K547" s="10"/>
      <c r="N547" s="7"/>
      <c r="O547" s="19">
        <f>((H547-1)*(1-(IF(I547="no",0,'complete results'!$B$3)))+1)</f>
        <v>5.0000000000000044E-2</v>
      </c>
      <c r="P547" s="19">
        <f t="shared" si="16"/>
        <v>0</v>
      </c>
      <c r="Q5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7" s="20">
        <f>IF(ISBLANK(N547),,IF(ISBLANK(H547),,(IF(N547="WON-EW",((((O547-1)*K547)*'complete results'!$B$2)+('complete results'!$B$2*(O547-1))),IF(N547="WON",((((O547-1)*K547)*'complete results'!$B$2)+('complete results'!$B$2*(O547-1))),IF(N547="PLACED",((((O547-1)*K547)*'complete results'!$B$2)-'complete results'!$B$2),IF(K547=0,-'complete results'!$B$2,IF(K547=0,-'complete results'!$B$2,-('complete results'!$B$2*2)))))))*D547))</f>
        <v>0</v>
      </c>
    </row>
    <row r="548" spans="9:18" ht="15" x14ac:dyDescent="0.2">
      <c r="I548" s="10"/>
      <c r="J548" s="10"/>
      <c r="K548" s="10"/>
      <c r="N548" s="7"/>
      <c r="O548" s="19">
        <f>((H548-1)*(1-(IF(I548="no",0,'complete results'!$B$3)))+1)</f>
        <v>5.0000000000000044E-2</v>
      </c>
      <c r="P548" s="19">
        <f t="shared" si="16"/>
        <v>0</v>
      </c>
      <c r="Q5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8" s="20">
        <f>IF(ISBLANK(N548),,IF(ISBLANK(H548),,(IF(N548="WON-EW",((((O548-1)*K548)*'complete results'!$B$2)+('complete results'!$B$2*(O548-1))),IF(N548="WON",((((O548-1)*K548)*'complete results'!$B$2)+('complete results'!$B$2*(O548-1))),IF(N548="PLACED",((((O548-1)*K548)*'complete results'!$B$2)-'complete results'!$B$2),IF(K548=0,-'complete results'!$B$2,IF(K548=0,-'complete results'!$B$2,-('complete results'!$B$2*2)))))))*D548))</f>
        <v>0</v>
      </c>
    </row>
    <row r="549" spans="9:18" ht="15" x14ac:dyDescent="0.2">
      <c r="I549" s="10"/>
      <c r="J549" s="10"/>
      <c r="K549" s="10"/>
      <c r="N549" s="7"/>
      <c r="O549" s="19">
        <f>((H549-1)*(1-(IF(I549="no",0,'complete results'!$B$3)))+1)</f>
        <v>5.0000000000000044E-2</v>
      </c>
      <c r="P549" s="19">
        <f t="shared" si="16"/>
        <v>0</v>
      </c>
      <c r="Q5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9" s="20">
        <f>IF(ISBLANK(N549),,IF(ISBLANK(H549),,(IF(N549="WON-EW",((((O549-1)*K549)*'complete results'!$B$2)+('complete results'!$B$2*(O549-1))),IF(N549="WON",((((O549-1)*K549)*'complete results'!$B$2)+('complete results'!$B$2*(O549-1))),IF(N549="PLACED",((((O549-1)*K549)*'complete results'!$B$2)-'complete results'!$B$2),IF(K549=0,-'complete results'!$B$2,IF(K549=0,-'complete results'!$B$2,-('complete results'!$B$2*2)))))))*D549))</f>
        <v>0</v>
      </c>
    </row>
    <row r="550" spans="9:18" ht="15" x14ac:dyDescent="0.2">
      <c r="I550" s="10"/>
      <c r="J550" s="10"/>
      <c r="K550" s="10"/>
      <c r="N550" s="7"/>
      <c r="O550" s="19">
        <f>((H550-1)*(1-(IF(I550="no",0,'complete results'!$B$3)))+1)</f>
        <v>5.0000000000000044E-2</v>
      </c>
      <c r="P550" s="19">
        <f t="shared" si="16"/>
        <v>0</v>
      </c>
      <c r="Q5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0" s="20">
        <f>IF(ISBLANK(N550),,IF(ISBLANK(H550),,(IF(N550="WON-EW",((((O550-1)*K550)*'complete results'!$B$2)+('complete results'!$B$2*(O550-1))),IF(N550="WON",((((O550-1)*K550)*'complete results'!$B$2)+('complete results'!$B$2*(O550-1))),IF(N550="PLACED",((((O550-1)*K550)*'complete results'!$B$2)-'complete results'!$B$2),IF(K550=0,-'complete results'!$B$2,IF(K550=0,-'complete results'!$B$2,-('complete results'!$B$2*2)))))))*D550))</f>
        <v>0</v>
      </c>
    </row>
    <row r="551" spans="9:18" ht="15" x14ac:dyDescent="0.2">
      <c r="I551" s="10"/>
      <c r="J551" s="10"/>
      <c r="K551" s="10"/>
      <c r="N551" s="7"/>
      <c r="O551" s="19">
        <f>((H551-1)*(1-(IF(I551="no",0,'complete results'!$B$3)))+1)</f>
        <v>5.0000000000000044E-2</v>
      </c>
      <c r="P551" s="19">
        <f t="shared" si="16"/>
        <v>0</v>
      </c>
      <c r="Q5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1" s="20">
        <f>IF(ISBLANK(N551),,IF(ISBLANK(H551),,(IF(N551="WON-EW",((((O551-1)*K551)*'complete results'!$B$2)+('complete results'!$B$2*(O551-1))),IF(N551="WON",((((O551-1)*K551)*'complete results'!$B$2)+('complete results'!$B$2*(O551-1))),IF(N551="PLACED",((((O551-1)*K551)*'complete results'!$B$2)-'complete results'!$B$2),IF(K551=0,-'complete results'!$B$2,IF(K551=0,-'complete results'!$B$2,-('complete results'!$B$2*2)))))))*D551))</f>
        <v>0</v>
      </c>
    </row>
    <row r="552" spans="9:18" ht="15" x14ac:dyDescent="0.2">
      <c r="I552" s="10"/>
      <c r="J552" s="10"/>
      <c r="K552" s="10"/>
      <c r="N552" s="7"/>
      <c r="O552" s="19">
        <f>((H552-1)*(1-(IF(I552="no",0,'complete results'!$B$3)))+1)</f>
        <v>5.0000000000000044E-2</v>
      </c>
      <c r="P552" s="19">
        <f t="shared" si="16"/>
        <v>0</v>
      </c>
      <c r="Q5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2" s="20">
        <f>IF(ISBLANK(N552),,IF(ISBLANK(H552),,(IF(N552="WON-EW",((((O552-1)*K552)*'complete results'!$B$2)+('complete results'!$B$2*(O552-1))),IF(N552="WON",((((O552-1)*K552)*'complete results'!$B$2)+('complete results'!$B$2*(O552-1))),IF(N552="PLACED",((((O552-1)*K552)*'complete results'!$B$2)-'complete results'!$B$2),IF(K552=0,-'complete results'!$B$2,IF(K552=0,-'complete results'!$B$2,-('complete results'!$B$2*2)))))))*D552))</f>
        <v>0</v>
      </c>
    </row>
    <row r="553" spans="9:18" ht="15" x14ac:dyDescent="0.2">
      <c r="I553" s="10"/>
      <c r="J553" s="10"/>
      <c r="K553" s="10"/>
      <c r="N553" s="7"/>
      <c r="O553" s="19">
        <f>((H553-1)*(1-(IF(I553="no",0,'complete results'!$B$3)))+1)</f>
        <v>5.0000000000000044E-2</v>
      </c>
      <c r="P553" s="19">
        <f t="shared" si="16"/>
        <v>0</v>
      </c>
      <c r="Q5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3" s="20">
        <f>IF(ISBLANK(N553),,IF(ISBLANK(H553),,(IF(N553="WON-EW",((((O553-1)*K553)*'complete results'!$B$2)+('complete results'!$B$2*(O553-1))),IF(N553="WON",((((O553-1)*K553)*'complete results'!$B$2)+('complete results'!$B$2*(O553-1))),IF(N553="PLACED",((((O553-1)*K553)*'complete results'!$B$2)-'complete results'!$B$2),IF(K553=0,-'complete results'!$B$2,IF(K553=0,-'complete results'!$B$2,-('complete results'!$B$2*2)))))))*D553))</f>
        <v>0</v>
      </c>
    </row>
    <row r="554" spans="9:18" ht="15" x14ac:dyDescent="0.2">
      <c r="I554" s="10"/>
      <c r="J554" s="10"/>
      <c r="K554" s="10"/>
      <c r="N554" s="7"/>
      <c r="O554" s="19">
        <f>((H554-1)*(1-(IF(I554="no",0,'complete results'!$B$3)))+1)</f>
        <v>5.0000000000000044E-2</v>
      </c>
      <c r="P554" s="19">
        <f t="shared" si="16"/>
        <v>0</v>
      </c>
      <c r="Q5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4" s="20">
        <f>IF(ISBLANK(N554),,IF(ISBLANK(H554),,(IF(N554="WON-EW",((((O554-1)*K554)*'complete results'!$B$2)+('complete results'!$B$2*(O554-1))),IF(N554="WON",((((O554-1)*K554)*'complete results'!$B$2)+('complete results'!$B$2*(O554-1))),IF(N554="PLACED",((((O554-1)*K554)*'complete results'!$B$2)-'complete results'!$B$2),IF(K554=0,-'complete results'!$B$2,IF(K554=0,-'complete results'!$B$2,-('complete results'!$B$2*2)))))))*D554))</f>
        <v>0</v>
      </c>
    </row>
    <row r="555" spans="9:18" ht="15" x14ac:dyDescent="0.2">
      <c r="I555" s="10"/>
      <c r="J555" s="10"/>
      <c r="K555" s="10"/>
      <c r="N555" s="7"/>
      <c r="O555" s="19">
        <f>((H555-1)*(1-(IF(I555="no",0,'complete results'!$B$3)))+1)</f>
        <v>5.0000000000000044E-2</v>
      </c>
      <c r="P555" s="19">
        <f t="shared" si="16"/>
        <v>0</v>
      </c>
      <c r="Q5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5" s="20">
        <f>IF(ISBLANK(N555),,IF(ISBLANK(H555),,(IF(N555="WON-EW",((((O555-1)*K555)*'complete results'!$B$2)+('complete results'!$B$2*(O555-1))),IF(N555="WON",((((O555-1)*K555)*'complete results'!$B$2)+('complete results'!$B$2*(O555-1))),IF(N555="PLACED",((((O555-1)*K555)*'complete results'!$B$2)-'complete results'!$B$2),IF(K555=0,-'complete results'!$B$2,IF(K555=0,-'complete results'!$B$2,-('complete results'!$B$2*2)))))))*D555))</f>
        <v>0</v>
      </c>
    </row>
    <row r="556" spans="9:18" ht="15" x14ac:dyDescent="0.2">
      <c r="I556" s="10"/>
      <c r="J556" s="10"/>
      <c r="K556" s="10"/>
      <c r="N556" s="7"/>
      <c r="O556" s="19">
        <f>((H556-1)*(1-(IF(I556="no",0,'complete results'!$B$3)))+1)</f>
        <v>5.0000000000000044E-2</v>
      </c>
      <c r="P556" s="19">
        <f t="shared" si="16"/>
        <v>0</v>
      </c>
      <c r="Q5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6" s="20">
        <f>IF(ISBLANK(N556),,IF(ISBLANK(H556),,(IF(N556="WON-EW",((((O556-1)*K556)*'complete results'!$B$2)+('complete results'!$B$2*(O556-1))),IF(N556="WON",((((O556-1)*K556)*'complete results'!$B$2)+('complete results'!$B$2*(O556-1))),IF(N556="PLACED",((((O556-1)*K556)*'complete results'!$B$2)-'complete results'!$B$2),IF(K556=0,-'complete results'!$B$2,IF(K556=0,-'complete results'!$B$2,-('complete results'!$B$2*2)))))))*D556))</f>
        <v>0</v>
      </c>
    </row>
    <row r="557" spans="9:18" ht="15" x14ac:dyDescent="0.2">
      <c r="I557" s="10"/>
      <c r="J557" s="10"/>
      <c r="K557" s="10"/>
      <c r="N557" s="7"/>
      <c r="O557" s="19">
        <f>((H557-1)*(1-(IF(I557="no",0,'complete results'!$B$3)))+1)</f>
        <v>5.0000000000000044E-2</v>
      </c>
      <c r="P557" s="19">
        <f t="shared" si="16"/>
        <v>0</v>
      </c>
      <c r="Q5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7" s="20">
        <f>IF(ISBLANK(N557),,IF(ISBLANK(H557),,(IF(N557="WON-EW",((((O557-1)*K557)*'complete results'!$B$2)+('complete results'!$B$2*(O557-1))),IF(N557="WON",((((O557-1)*K557)*'complete results'!$B$2)+('complete results'!$B$2*(O557-1))),IF(N557="PLACED",((((O557-1)*K557)*'complete results'!$B$2)-'complete results'!$B$2),IF(K557=0,-'complete results'!$B$2,IF(K557=0,-'complete results'!$B$2,-('complete results'!$B$2*2)))))))*D557))</f>
        <v>0</v>
      </c>
    </row>
    <row r="558" spans="9:18" ht="15" x14ac:dyDescent="0.2">
      <c r="I558" s="10"/>
      <c r="J558" s="10"/>
      <c r="K558" s="10"/>
      <c r="N558" s="7"/>
      <c r="O558" s="19">
        <f>((H558-1)*(1-(IF(I558="no",0,'complete results'!$B$3)))+1)</f>
        <v>5.0000000000000044E-2</v>
      </c>
      <c r="P558" s="19">
        <f t="shared" si="16"/>
        <v>0</v>
      </c>
      <c r="Q5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8" s="20">
        <f>IF(ISBLANK(N558),,IF(ISBLANK(H558),,(IF(N558="WON-EW",((((O558-1)*K558)*'complete results'!$B$2)+('complete results'!$B$2*(O558-1))),IF(N558="WON",((((O558-1)*K558)*'complete results'!$B$2)+('complete results'!$B$2*(O558-1))),IF(N558="PLACED",((((O558-1)*K558)*'complete results'!$B$2)-'complete results'!$B$2),IF(K558=0,-'complete results'!$B$2,IF(K558=0,-'complete results'!$B$2,-('complete results'!$B$2*2)))))))*D558))</f>
        <v>0</v>
      </c>
    </row>
    <row r="559" spans="9:18" ht="15" x14ac:dyDescent="0.2">
      <c r="I559" s="10"/>
      <c r="J559" s="10"/>
      <c r="K559" s="10"/>
      <c r="N559" s="7"/>
      <c r="O559" s="19">
        <f>((H559-1)*(1-(IF(I559="no",0,'complete results'!$B$3)))+1)</f>
        <v>5.0000000000000044E-2</v>
      </c>
      <c r="P559" s="19">
        <f t="shared" si="16"/>
        <v>0</v>
      </c>
      <c r="Q5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9" s="20">
        <f>IF(ISBLANK(N559),,IF(ISBLANK(H559),,(IF(N559="WON-EW",((((O559-1)*K559)*'complete results'!$B$2)+('complete results'!$B$2*(O559-1))),IF(N559="WON",((((O559-1)*K559)*'complete results'!$B$2)+('complete results'!$B$2*(O559-1))),IF(N559="PLACED",((((O559-1)*K559)*'complete results'!$B$2)-'complete results'!$B$2),IF(K559=0,-'complete results'!$B$2,IF(K559=0,-'complete results'!$B$2,-('complete results'!$B$2*2)))))))*D559))</f>
        <v>0</v>
      </c>
    </row>
    <row r="560" spans="9:18" ht="15" x14ac:dyDescent="0.2">
      <c r="I560" s="10"/>
      <c r="J560" s="10"/>
      <c r="K560" s="10"/>
      <c r="N560" s="7"/>
      <c r="O560" s="19">
        <f>((H560-1)*(1-(IF(I560="no",0,'complete results'!$B$3)))+1)</f>
        <v>5.0000000000000044E-2</v>
      </c>
      <c r="P560" s="19">
        <f t="shared" si="16"/>
        <v>0</v>
      </c>
      <c r="Q5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0" s="20">
        <f>IF(ISBLANK(N560),,IF(ISBLANK(H560),,(IF(N560="WON-EW",((((O560-1)*K560)*'complete results'!$B$2)+('complete results'!$B$2*(O560-1))),IF(N560="WON",((((O560-1)*K560)*'complete results'!$B$2)+('complete results'!$B$2*(O560-1))),IF(N560="PLACED",((((O560-1)*K560)*'complete results'!$B$2)-'complete results'!$B$2),IF(K560=0,-'complete results'!$B$2,IF(K560=0,-'complete results'!$B$2,-('complete results'!$B$2*2)))))))*D560))</f>
        <v>0</v>
      </c>
    </row>
    <row r="561" spans="9:18" ht="15" x14ac:dyDescent="0.2">
      <c r="I561" s="10"/>
      <c r="J561" s="10"/>
      <c r="K561" s="10"/>
      <c r="N561" s="7"/>
      <c r="O561" s="19">
        <f>((H561-1)*(1-(IF(I561="no",0,'complete results'!$B$3)))+1)</f>
        <v>5.0000000000000044E-2</v>
      </c>
      <c r="P561" s="19">
        <f t="shared" si="16"/>
        <v>0</v>
      </c>
      <c r="Q5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1" s="20">
        <f>IF(ISBLANK(N561),,IF(ISBLANK(H561),,(IF(N561="WON-EW",((((O561-1)*K561)*'complete results'!$B$2)+('complete results'!$B$2*(O561-1))),IF(N561="WON",((((O561-1)*K561)*'complete results'!$B$2)+('complete results'!$B$2*(O561-1))),IF(N561="PLACED",((((O561-1)*K561)*'complete results'!$B$2)-'complete results'!$B$2),IF(K561=0,-'complete results'!$B$2,IF(K561=0,-'complete results'!$B$2,-('complete results'!$B$2*2)))))))*D561))</f>
        <v>0</v>
      </c>
    </row>
    <row r="562" spans="9:18" ht="15" x14ac:dyDescent="0.2">
      <c r="I562" s="10"/>
      <c r="J562" s="10"/>
      <c r="K562" s="10"/>
      <c r="N562" s="7"/>
      <c r="O562" s="19">
        <f>((H562-1)*(1-(IF(I562="no",0,'complete results'!$B$3)))+1)</f>
        <v>5.0000000000000044E-2</v>
      </c>
      <c r="P562" s="19">
        <f t="shared" si="16"/>
        <v>0</v>
      </c>
      <c r="Q5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2" s="20">
        <f>IF(ISBLANK(N562),,IF(ISBLANK(H562),,(IF(N562="WON-EW",((((O562-1)*K562)*'complete results'!$B$2)+('complete results'!$B$2*(O562-1))),IF(N562="WON",((((O562-1)*K562)*'complete results'!$B$2)+('complete results'!$B$2*(O562-1))),IF(N562="PLACED",((((O562-1)*K562)*'complete results'!$B$2)-'complete results'!$B$2),IF(K562=0,-'complete results'!$B$2,IF(K562=0,-'complete results'!$B$2,-('complete results'!$B$2*2)))))))*D562))</f>
        <v>0</v>
      </c>
    </row>
    <row r="563" spans="9:18" ht="15" x14ac:dyDescent="0.2">
      <c r="I563" s="10"/>
      <c r="J563" s="10"/>
      <c r="K563" s="10"/>
      <c r="N563" s="7"/>
      <c r="O563" s="19">
        <f>((H563-1)*(1-(IF(I563="no",0,'complete results'!$B$3)))+1)</f>
        <v>5.0000000000000044E-2</v>
      </c>
      <c r="P563" s="19">
        <f t="shared" si="16"/>
        <v>0</v>
      </c>
      <c r="Q5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3" s="20">
        <f>IF(ISBLANK(N563),,IF(ISBLANK(H563),,(IF(N563="WON-EW",((((O563-1)*K563)*'complete results'!$B$2)+('complete results'!$B$2*(O563-1))),IF(N563="WON",((((O563-1)*K563)*'complete results'!$B$2)+('complete results'!$B$2*(O563-1))),IF(N563="PLACED",((((O563-1)*K563)*'complete results'!$B$2)-'complete results'!$B$2),IF(K563=0,-'complete results'!$B$2,IF(K563=0,-'complete results'!$B$2,-('complete results'!$B$2*2)))))))*D563))</f>
        <v>0</v>
      </c>
    </row>
    <row r="564" spans="9:18" ht="15" x14ac:dyDescent="0.2">
      <c r="I564" s="10"/>
      <c r="J564" s="10"/>
      <c r="K564" s="10"/>
      <c r="N564" s="7"/>
      <c r="O564" s="19">
        <f>((H564-1)*(1-(IF(I564="no",0,'complete results'!$B$3)))+1)</f>
        <v>5.0000000000000044E-2</v>
      </c>
      <c r="P564" s="19">
        <f t="shared" si="16"/>
        <v>0</v>
      </c>
      <c r="Q5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4" s="20">
        <f>IF(ISBLANK(N564),,IF(ISBLANK(H564),,(IF(N564="WON-EW",((((O564-1)*K564)*'complete results'!$B$2)+('complete results'!$B$2*(O564-1))),IF(N564="WON",((((O564-1)*K564)*'complete results'!$B$2)+('complete results'!$B$2*(O564-1))),IF(N564="PLACED",((((O564-1)*K564)*'complete results'!$B$2)-'complete results'!$B$2),IF(K564=0,-'complete results'!$B$2,IF(K564=0,-'complete results'!$B$2,-('complete results'!$B$2*2)))))))*D564))</f>
        <v>0</v>
      </c>
    </row>
    <row r="565" spans="9:18" ht="15" x14ac:dyDescent="0.2">
      <c r="I565" s="10"/>
      <c r="J565" s="10"/>
      <c r="K565" s="10"/>
      <c r="N565" s="7"/>
      <c r="O565" s="19">
        <f>((H565-1)*(1-(IF(I565="no",0,'complete results'!$B$3)))+1)</f>
        <v>5.0000000000000044E-2</v>
      </c>
      <c r="P565" s="19">
        <f t="shared" si="16"/>
        <v>0</v>
      </c>
      <c r="Q5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5" s="20">
        <f>IF(ISBLANK(N565),,IF(ISBLANK(H565),,(IF(N565="WON-EW",((((O565-1)*K565)*'complete results'!$B$2)+('complete results'!$B$2*(O565-1))),IF(N565="WON",((((O565-1)*K565)*'complete results'!$B$2)+('complete results'!$B$2*(O565-1))),IF(N565="PLACED",((((O565-1)*K565)*'complete results'!$B$2)-'complete results'!$B$2),IF(K565=0,-'complete results'!$B$2,IF(K565=0,-'complete results'!$B$2,-('complete results'!$B$2*2)))))))*D565))</f>
        <v>0</v>
      </c>
    </row>
    <row r="566" spans="9:18" ht="15" x14ac:dyDescent="0.2">
      <c r="I566" s="10"/>
      <c r="J566" s="10"/>
      <c r="K566" s="10"/>
      <c r="N566" s="7"/>
      <c r="O566" s="19">
        <f>((H566-1)*(1-(IF(I566="no",0,'complete results'!$B$3)))+1)</f>
        <v>5.0000000000000044E-2</v>
      </c>
      <c r="P566" s="19">
        <f t="shared" si="16"/>
        <v>0</v>
      </c>
      <c r="Q5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6" s="20">
        <f>IF(ISBLANK(N566),,IF(ISBLANK(H566),,(IF(N566="WON-EW",((((O566-1)*K566)*'complete results'!$B$2)+('complete results'!$B$2*(O566-1))),IF(N566="WON",((((O566-1)*K566)*'complete results'!$B$2)+('complete results'!$B$2*(O566-1))),IF(N566="PLACED",((((O566-1)*K566)*'complete results'!$B$2)-'complete results'!$B$2),IF(K566=0,-'complete results'!$B$2,IF(K566=0,-'complete results'!$B$2,-('complete results'!$B$2*2)))))))*D566))</f>
        <v>0</v>
      </c>
    </row>
    <row r="567" spans="9:18" ht="15" x14ac:dyDescent="0.2">
      <c r="I567" s="10"/>
      <c r="J567" s="10"/>
      <c r="K567" s="10"/>
      <c r="N567" s="7"/>
      <c r="O567" s="19">
        <f>((H567-1)*(1-(IF(I567="no",0,'complete results'!$B$3)))+1)</f>
        <v>5.0000000000000044E-2</v>
      </c>
      <c r="P567" s="19">
        <f t="shared" si="16"/>
        <v>0</v>
      </c>
      <c r="Q5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7" s="20">
        <f>IF(ISBLANK(N567),,IF(ISBLANK(H567),,(IF(N567="WON-EW",((((O567-1)*K567)*'complete results'!$B$2)+('complete results'!$B$2*(O567-1))),IF(N567="WON",((((O567-1)*K567)*'complete results'!$B$2)+('complete results'!$B$2*(O567-1))),IF(N567="PLACED",((((O567-1)*K567)*'complete results'!$B$2)-'complete results'!$B$2),IF(K567=0,-'complete results'!$B$2,IF(K567=0,-'complete results'!$B$2,-('complete results'!$B$2*2)))))))*D567))</f>
        <v>0</v>
      </c>
    </row>
    <row r="568" spans="9:18" ht="15" x14ac:dyDescent="0.2">
      <c r="I568" s="10"/>
      <c r="J568" s="10"/>
      <c r="K568" s="10"/>
      <c r="N568" s="7"/>
      <c r="O568" s="19">
        <f>((H568-1)*(1-(IF(I568="no",0,'complete results'!$B$3)))+1)</f>
        <v>5.0000000000000044E-2</v>
      </c>
      <c r="P568" s="19">
        <f t="shared" si="16"/>
        <v>0</v>
      </c>
      <c r="Q5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8" s="20">
        <f>IF(ISBLANK(N568),,IF(ISBLANK(H568),,(IF(N568="WON-EW",((((O568-1)*K568)*'complete results'!$B$2)+('complete results'!$B$2*(O568-1))),IF(N568="WON",((((O568-1)*K568)*'complete results'!$B$2)+('complete results'!$B$2*(O568-1))),IF(N568="PLACED",((((O568-1)*K568)*'complete results'!$B$2)-'complete results'!$B$2),IF(K568=0,-'complete results'!$B$2,IF(K568=0,-'complete results'!$B$2,-('complete results'!$B$2*2)))))))*D568))</f>
        <v>0</v>
      </c>
    </row>
    <row r="569" spans="9:18" ht="15" x14ac:dyDescent="0.2">
      <c r="I569" s="10"/>
      <c r="J569" s="10"/>
      <c r="K569" s="10"/>
      <c r="N569" s="7"/>
      <c r="O569" s="19">
        <f>((H569-1)*(1-(IF(I569="no",0,'complete results'!$B$3)))+1)</f>
        <v>5.0000000000000044E-2</v>
      </c>
      <c r="P569" s="19">
        <f t="shared" si="16"/>
        <v>0</v>
      </c>
      <c r="Q5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9" s="20">
        <f>IF(ISBLANK(N569),,IF(ISBLANK(H569),,(IF(N569="WON-EW",((((O569-1)*K569)*'complete results'!$B$2)+('complete results'!$B$2*(O569-1))),IF(N569="WON",((((O569-1)*K569)*'complete results'!$B$2)+('complete results'!$B$2*(O569-1))),IF(N569="PLACED",((((O569-1)*K569)*'complete results'!$B$2)-'complete results'!$B$2),IF(K569=0,-'complete results'!$B$2,IF(K569=0,-'complete results'!$B$2,-('complete results'!$B$2*2)))))))*D569))</f>
        <v>0</v>
      </c>
    </row>
    <row r="570" spans="9:18" ht="15" x14ac:dyDescent="0.2">
      <c r="I570" s="10"/>
      <c r="J570" s="10"/>
      <c r="K570" s="10"/>
      <c r="N570" s="7"/>
      <c r="O570" s="19">
        <f>((H570-1)*(1-(IF(I570="no",0,'complete results'!$B$3)))+1)</f>
        <v>5.0000000000000044E-2</v>
      </c>
      <c r="P570" s="19">
        <f t="shared" si="16"/>
        <v>0</v>
      </c>
      <c r="Q5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0" s="20">
        <f>IF(ISBLANK(N570),,IF(ISBLANK(H570),,(IF(N570="WON-EW",((((O570-1)*K570)*'complete results'!$B$2)+('complete results'!$B$2*(O570-1))),IF(N570="WON",((((O570-1)*K570)*'complete results'!$B$2)+('complete results'!$B$2*(O570-1))),IF(N570="PLACED",((((O570-1)*K570)*'complete results'!$B$2)-'complete results'!$B$2),IF(K570=0,-'complete results'!$B$2,IF(K570=0,-'complete results'!$B$2,-('complete results'!$B$2*2)))))))*D570))</f>
        <v>0</v>
      </c>
    </row>
    <row r="571" spans="9:18" ht="15" x14ac:dyDescent="0.2">
      <c r="I571" s="10"/>
      <c r="J571" s="10"/>
      <c r="K571" s="10"/>
      <c r="N571" s="7"/>
      <c r="O571" s="19">
        <f>((H571-1)*(1-(IF(I571="no",0,'complete results'!$B$3)))+1)</f>
        <v>5.0000000000000044E-2</v>
      </c>
      <c r="P571" s="19">
        <f t="shared" si="16"/>
        <v>0</v>
      </c>
      <c r="Q5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1" s="20">
        <f>IF(ISBLANK(N571),,IF(ISBLANK(H571),,(IF(N571="WON-EW",((((O571-1)*K571)*'complete results'!$B$2)+('complete results'!$B$2*(O571-1))),IF(N571="WON",((((O571-1)*K571)*'complete results'!$B$2)+('complete results'!$B$2*(O571-1))),IF(N571="PLACED",((((O571-1)*K571)*'complete results'!$B$2)-'complete results'!$B$2),IF(K571=0,-'complete results'!$B$2,IF(K571=0,-'complete results'!$B$2,-('complete results'!$B$2*2)))))))*D571))</f>
        <v>0</v>
      </c>
    </row>
    <row r="572" spans="9:18" ht="15" x14ac:dyDescent="0.2">
      <c r="I572" s="10"/>
      <c r="J572" s="10"/>
      <c r="K572" s="10"/>
      <c r="N572" s="7"/>
      <c r="O572" s="19">
        <f>((H572-1)*(1-(IF(I572="no",0,'complete results'!$B$3)))+1)</f>
        <v>5.0000000000000044E-2</v>
      </c>
      <c r="P572" s="19">
        <f t="shared" si="16"/>
        <v>0</v>
      </c>
      <c r="Q5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2" s="20">
        <f>IF(ISBLANK(N572),,IF(ISBLANK(H572),,(IF(N572="WON-EW",((((O572-1)*K572)*'complete results'!$B$2)+('complete results'!$B$2*(O572-1))),IF(N572="WON",((((O572-1)*K572)*'complete results'!$B$2)+('complete results'!$B$2*(O572-1))),IF(N572="PLACED",((((O572-1)*K572)*'complete results'!$B$2)-'complete results'!$B$2),IF(K572=0,-'complete results'!$B$2,IF(K572=0,-'complete results'!$B$2,-('complete results'!$B$2*2)))))))*D572))</f>
        <v>0</v>
      </c>
    </row>
    <row r="573" spans="9:18" ht="15" x14ac:dyDescent="0.2">
      <c r="I573" s="10"/>
      <c r="J573" s="10"/>
      <c r="K573" s="10"/>
      <c r="N573" s="7"/>
      <c r="O573" s="19">
        <f>((H573-1)*(1-(IF(I573="no",0,'complete results'!$B$3)))+1)</f>
        <v>5.0000000000000044E-2</v>
      </c>
      <c r="P573" s="19">
        <f t="shared" si="16"/>
        <v>0</v>
      </c>
      <c r="Q5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3" s="20">
        <f>IF(ISBLANK(N573),,IF(ISBLANK(H573),,(IF(N573="WON-EW",((((O573-1)*K573)*'complete results'!$B$2)+('complete results'!$B$2*(O573-1))),IF(N573="WON",((((O573-1)*K573)*'complete results'!$B$2)+('complete results'!$B$2*(O573-1))),IF(N573="PLACED",((((O573-1)*K573)*'complete results'!$B$2)-'complete results'!$B$2),IF(K573=0,-'complete results'!$B$2,IF(K573=0,-'complete results'!$B$2,-('complete results'!$B$2*2)))))))*D573))</f>
        <v>0</v>
      </c>
    </row>
    <row r="574" spans="9:18" ht="15" x14ac:dyDescent="0.2">
      <c r="I574" s="10"/>
      <c r="J574" s="10"/>
      <c r="K574" s="10"/>
      <c r="N574" s="7"/>
      <c r="O574" s="19">
        <f>((H574-1)*(1-(IF(I574="no",0,'complete results'!$B$3)))+1)</f>
        <v>5.0000000000000044E-2</v>
      </c>
      <c r="P574" s="19">
        <f t="shared" si="16"/>
        <v>0</v>
      </c>
      <c r="Q5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4" s="20">
        <f>IF(ISBLANK(N574),,IF(ISBLANK(H574),,(IF(N574="WON-EW",((((O574-1)*K574)*'complete results'!$B$2)+('complete results'!$B$2*(O574-1))),IF(N574="WON",((((O574-1)*K574)*'complete results'!$B$2)+('complete results'!$B$2*(O574-1))),IF(N574="PLACED",((((O574-1)*K574)*'complete results'!$B$2)-'complete results'!$B$2),IF(K574=0,-'complete results'!$B$2,IF(K574=0,-'complete results'!$B$2,-('complete results'!$B$2*2)))))))*D574))</f>
        <v>0</v>
      </c>
    </row>
    <row r="575" spans="9:18" ht="15" x14ac:dyDescent="0.2">
      <c r="I575" s="10"/>
      <c r="J575" s="10"/>
      <c r="K575" s="10"/>
      <c r="N575" s="7"/>
      <c r="O575" s="19">
        <f>((H575-1)*(1-(IF(I575="no",0,'complete results'!$B$3)))+1)</f>
        <v>5.0000000000000044E-2</v>
      </c>
      <c r="P575" s="19">
        <f t="shared" si="16"/>
        <v>0</v>
      </c>
      <c r="Q5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5" s="20">
        <f>IF(ISBLANK(N575),,IF(ISBLANK(H575),,(IF(N575="WON-EW",((((O575-1)*K575)*'complete results'!$B$2)+('complete results'!$B$2*(O575-1))),IF(N575="WON",((((O575-1)*K575)*'complete results'!$B$2)+('complete results'!$B$2*(O575-1))),IF(N575="PLACED",((((O575-1)*K575)*'complete results'!$B$2)-'complete results'!$B$2),IF(K575=0,-'complete results'!$B$2,IF(K575=0,-'complete results'!$B$2,-('complete results'!$B$2*2)))))))*D575))</f>
        <v>0</v>
      </c>
    </row>
    <row r="576" spans="9:18" ht="15" x14ac:dyDescent="0.2">
      <c r="I576" s="10"/>
      <c r="J576" s="10"/>
      <c r="K576" s="10"/>
      <c r="N576" s="7"/>
      <c r="O576" s="19">
        <f>((H576-1)*(1-(IF(I576="no",0,'complete results'!$B$3)))+1)</f>
        <v>5.0000000000000044E-2</v>
      </c>
      <c r="P576" s="19">
        <f t="shared" si="16"/>
        <v>0</v>
      </c>
      <c r="Q5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6" s="20">
        <f>IF(ISBLANK(N576),,IF(ISBLANK(H576),,(IF(N576="WON-EW",((((O576-1)*K576)*'complete results'!$B$2)+('complete results'!$B$2*(O576-1))),IF(N576="WON",((((O576-1)*K576)*'complete results'!$B$2)+('complete results'!$B$2*(O576-1))),IF(N576="PLACED",((((O576-1)*K576)*'complete results'!$B$2)-'complete results'!$B$2),IF(K576=0,-'complete results'!$B$2,IF(K576=0,-'complete results'!$B$2,-('complete results'!$B$2*2)))))))*D576))</f>
        <v>0</v>
      </c>
    </row>
    <row r="577" spans="9:18" ht="15" x14ac:dyDescent="0.2">
      <c r="I577" s="10"/>
      <c r="J577" s="10"/>
      <c r="K577" s="10"/>
      <c r="N577" s="7"/>
      <c r="O577" s="19">
        <f>((H577-1)*(1-(IF(I577="no",0,'complete results'!$B$3)))+1)</f>
        <v>5.0000000000000044E-2</v>
      </c>
      <c r="P577" s="19">
        <f t="shared" si="16"/>
        <v>0</v>
      </c>
      <c r="Q5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7" s="20">
        <f>IF(ISBLANK(N577),,IF(ISBLANK(H577),,(IF(N577="WON-EW",((((O577-1)*K577)*'complete results'!$B$2)+('complete results'!$B$2*(O577-1))),IF(N577="WON",((((O577-1)*K577)*'complete results'!$B$2)+('complete results'!$B$2*(O577-1))),IF(N577="PLACED",((((O577-1)*K577)*'complete results'!$B$2)-'complete results'!$B$2),IF(K577=0,-'complete results'!$B$2,IF(K577=0,-'complete results'!$B$2,-('complete results'!$B$2*2)))))))*D577))</f>
        <v>0</v>
      </c>
    </row>
    <row r="578" spans="9:18" ht="15" x14ac:dyDescent="0.2">
      <c r="I578" s="10"/>
      <c r="J578" s="10"/>
      <c r="K578" s="10"/>
      <c r="N578" s="7"/>
      <c r="O578" s="19">
        <f>((H578-1)*(1-(IF(I578="no",0,'complete results'!$B$3)))+1)</f>
        <v>5.0000000000000044E-2</v>
      </c>
      <c r="P578" s="19">
        <f t="shared" si="16"/>
        <v>0</v>
      </c>
      <c r="Q5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8" s="20">
        <f>IF(ISBLANK(N578),,IF(ISBLANK(H578),,(IF(N578="WON-EW",((((O578-1)*K578)*'complete results'!$B$2)+('complete results'!$B$2*(O578-1))),IF(N578="WON",((((O578-1)*K578)*'complete results'!$B$2)+('complete results'!$B$2*(O578-1))),IF(N578="PLACED",((((O578-1)*K578)*'complete results'!$B$2)-'complete results'!$B$2),IF(K578=0,-'complete results'!$B$2,IF(K578=0,-'complete results'!$B$2,-('complete results'!$B$2*2)))))))*D578))</f>
        <v>0</v>
      </c>
    </row>
    <row r="579" spans="9:18" ht="15" x14ac:dyDescent="0.2">
      <c r="I579" s="10"/>
      <c r="J579" s="10"/>
      <c r="K579" s="10"/>
      <c r="N579" s="7"/>
      <c r="O579" s="19">
        <f>((H579-1)*(1-(IF(I579="no",0,'complete results'!$B$3)))+1)</f>
        <v>5.0000000000000044E-2</v>
      </c>
      <c r="P579" s="19">
        <f t="shared" si="16"/>
        <v>0</v>
      </c>
      <c r="Q5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9" s="20">
        <f>IF(ISBLANK(N579),,IF(ISBLANK(H579),,(IF(N579="WON-EW",((((O579-1)*K579)*'complete results'!$B$2)+('complete results'!$B$2*(O579-1))),IF(N579="WON",((((O579-1)*K579)*'complete results'!$B$2)+('complete results'!$B$2*(O579-1))),IF(N579="PLACED",((((O579-1)*K579)*'complete results'!$B$2)-'complete results'!$B$2),IF(K579=0,-'complete results'!$B$2,IF(K579=0,-'complete results'!$B$2,-('complete results'!$B$2*2)))))))*D579))</f>
        <v>0</v>
      </c>
    </row>
    <row r="580" spans="9:18" ht="15" x14ac:dyDescent="0.2">
      <c r="I580" s="10"/>
      <c r="J580" s="10"/>
      <c r="K580" s="10"/>
      <c r="N580" s="7"/>
      <c r="O580" s="19">
        <f>((H580-1)*(1-(IF(I580="no",0,'complete results'!$B$3)))+1)</f>
        <v>5.0000000000000044E-2</v>
      </c>
      <c r="P580" s="19">
        <f t="shared" si="16"/>
        <v>0</v>
      </c>
      <c r="Q5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0" s="20">
        <f>IF(ISBLANK(N580),,IF(ISBLANK(H580),,(IF(N580="WON-EW",((((O580-1)*K580)*'complete results'!$B$2)+('complete results'!$B$2*(O580-1))),IF(N580="WON",((((O580-1)*K580)*'complete results'!$B$2)+('complete results'!$B$2*(O580-1))),IF(N580="PLACED",((((O580-1)*K580)*'complete results'!$B$2)-'complete results'!$B$2),IF(K580=0,-'complete results'!$B$2,IF(K580=0,-'complete results'!$B$2,-('complete results'!$B$2*2)))))))*D580))</f>
        <v>0</v>
      </c>
    </row>
    <row r="581" spans="9:18" ht="15" x14ac:dyDescent="0.2">
      <c r="I581" s="10"/>
      <c r="J581" s="10"/>
      <c r="K581" s="10"/>
      <c r="N581" s="7"/>
      <c r="O581" s="19">
        <f>((H581-1)*(1-(IF(I581="no",0,'complete results'!$B$3)))+1)</f>
        <v>5.0000000000000044E-2</v>
      </c>
      <c r="P581" s="19">
        <f t="shared" si="16"/>
        <v>0</v>
      </c>
      <c r="Q5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1" s="20">
        <f>IF(ISBLANK(N581),,IF(ISBLANK(H581),,(IF(N581="WON-EW",((((O581-1)*K581)*'complete results'!$B$2)+('complete results'!$B$2*(O581-1))),IF(N581="WON",((((O581-1)*K581)*'complete results'!$B$2)+('complete results'!$B$2*(O581-1))),IF(N581="PLACED",((((O581-1)*K581)*'complete results'!$B$2)-'complete results'!$B$2),IF(K581=0,-'complete results'!$B$2,IF(K581=0,-'complete results'!$B$2,-('complete results'!$B$2*2)))))))*D581))</f>
        <v>0</v>
      </c>
    </row>
    <row r="582" spans="9:18" ht="15" x14ac:dyDescent="0.2">
      <c r="I582" s="10"/>
      <c r="J582" s="10"/>
      <c r="K582" s="10"/>
      <c r="N582" s="7"/>
      <c r="O582" s="19">
        <f>((H582-1)*(1-(IF(I582="no",0,'complete results'!$B$3)))+1)</f>
        <v>5.0000000000000044E-2</v>
      </c>
      <c r="P582" s="19">
        <f t="shared" si="16"/>
        <v>0</v>
      </c>
      <c r="Q5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2" s="20">
        <f>IF(ISBLANK(N582),,IF(ISBLANK(H582),,(IF(N582="WON-EW",((((O582-1)*K582)*'complete results'!$B$2)+('complete results'!$B$2*(O582-1))),IF(N582="WON",((((O582-1)*K582)*'complete results'!$B$2)+('complete results'!$B$2*(O582-1))),IF(N582="PLACED",((((O582-1)*K582)*'complete results'!$B$2)-'complete results'!$B$2),IF(K582=0,-'complete results'!$B$2,IF(K582=0,-'complete results'!$B$2,-('complete results'!$B$2*2)))))))*D582))</f>
        <v>0</v>
      </c>
    </row>
    <row r="583" spans="9:18" ht="15" x14ac:dyDescent="0.2">
      <c r="I583" s="10"/>
      <c r="J583" s="10"/>
      <c r="K583" s="10"/>
      <c r="N583" s="7"/>
      <c r="O583" s="19">
        <f>((H583-1)*(1-(IF(I583="no",0,'complete results'!$B$3)))+1)</f>
        <v>5.0000000000000044E-2</v>
      </c>
      <c r="P583" s="19">
        <f t="shared" si="16"/>
        <v>0</v>
      </c>
      <c r="Q5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3" s="20">
        <f>IF(ISBLANK(N583),,IF(ISBLANK(H583),,(IF(N583="WON-EW",((((O583-1)*K583)*'complete results'!$B$2)+('complete results'!$B$2*(O583-1))),IF(N583="WON",((((O583-1)*K583)*'complete results'!$B$2)+('complete results'!$B$2*(O583-1))),IF(N583="PLACED",((((O583-1)*K583)*'complete results'!$B$2)-'complete results'!$B$2),IF(K583=0,-'complete results'!$B$2,IF(K583=0,-'complete results'!$B$2,-('complete results'!$B$2*2)))))))*D583))</f>
        <v>0</v>
      </c>
    </row>
    <row r="584" spans="9:18" ht="15" x14ac:dyDescent="0.2">
      <c r="I584" s="10"/>
      <c r="J584" s="10"/>
      <c r="K584" s="10"/>
      <c r="N584" s="7"/>
      <c r="O584" s="19">
        <f>((H584-1)*(1-(IF(I584="no",0,'complete results'!$B$3)))+1)</f>
        <v>5.0000000000000044E-2</v>
      </c>
      <c r="P584" s="19">
        <f t="shared" si="16"/>
        <v>0</v>
      </c>
      <c r="Q5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4" s="20">
        <f>IF(ISBLANK(N584),,IF(ISBLANK(H584),,(IF(N584="WON-EW",((((O584-1)*K584)*'complete results'!$B$2)+('complete results'!$B$2*(O584-1))),IF(N584="WON",((((O584-1)*K584)*'complete results'!$B$2)+('complete results'!$B$2*(O584-1))),IF(N584="PLACED",((((O584-1)*K584)*'complete results'!$B$2)-'complete results'!$B$2),IF(K584=0,-'complete results'!$B$2,IF(K584=0,-'complete results'!$B$2,-('complete results'!$B$2*2)))))))*D584))</f>
        <v>0</v>
      </c>
    </row>
    <row r="585" spans="9:18" ht="15" x14ac:dyDescent="0.2">
      <c r="I585" s="10"/>
      <c r="J585" s="10"/>
      <c r="K585" s="10"/>
      <c r="N585" s="7"/>
      <c r="O585" s="19">
        <f>((H585-1)*(1-(IF(I585="no",0,'complete results'!$B$3)))+1)</f>
        <v>5.0000000000000044E-2</v>
      </c>
      <c r="P585" s="19">
        <f t="shared" si="16"/>
        <v>0</v>
      </c>
      <c r="Q5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5" s="20">
        <f>IF(ISBLANK(N585),,IF(ISBLANK(H585),,(IF(N585="WON-EW",((((O585-1)*K585)*'complete results'!$B$2)+('complete results'!$B$2*(O585-1))),IF(N585="WON",((((O585-1)*K585)*'complete results'!$B$2)+('complete results'!$B$2*(O585-1))),IF(N585="PLACED",((((O585-1)*K585)*'complete results'!$B$2)-'complete results'!$B$2),IF(K585=0,-'complete results'!$B$2,IF(K585=0,-'complete results'!$B$2,-('complete results'!$B$2*2)))))))*D585))</f>
        <v>0</v>
      </c>
    </row>
    <row r="586" spans="9:18" ht="15" x14ac:dyDescent="0.2">
      <c r="I586" s="10"/>
      <c r="J586" s="10"/>
      <c r="K586" s="10"/>
      <c r="N586" s="7"/>
      <c r="O586" s="19">
        <f>((H586-1)*(1-(IF(I586="no",0,'complete results'!$B$3)))+1)</f>
        <v>5.0000000000000044E-2</v>
      </c>
      <c r="P586" s="19">
        <f t="shared" si="16"/>
        <v>0</v>
      </c>
      <c r="Q5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6" s="20">
        <f>IF(ISBLANK(N586),,IF(ISBLANK(H586),,(IF(N586="WON-EW",((((O586-1)*K586)*'complete results'!$B$2)+('complete results'!$B$2*(O586-1))),IF(N586="WON",((((O586-1)*K586)*'complete results'!$B$2)+('complete results'!$B$2*(O586-1))),IF(N586="PLACED",((((O586-1)*K586)*'complete results'!$B$2)-'complete results'!$B$2),IF(K586=0,-'complete results'!$B$2,IF(K586=0,-'complete results'!$B$2,-('complete results'!$B$2*2)))))))*D586))</f>
        <v>0</v>
      </c>
    </row>
    <row r="587" spans="9:18" ht="15" x14ac:dyDescent="0.2">
      <c r="I587" s="10"/>
      <c r="J587" s="10"/>
      <c r="K587" s="10"/>
      <c r="N587" s="7"/>
      <c r="O587" s="19">
        <f>((H587-1)*(1-(IF(I587="no",0,'complete results'!$B$3)))+1)</f>
        <v>5.0000000000000044E-2</v>
      </c>
      <c r="P587" s="19">
        <f t="shared" si="16"/>
        <v>0</v>
      </c>
      <c r="Q5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7" s="20">
        <f>IF(ISBLANK(N587),,IF(ISBLANK(H587),,(IF(N587="WON-EW",((((O587-1)*K587)*'complete results'!$B$2)+('complete results'!$B$2*(O587-1))),IF(N587="WON",((((O587-1)*K587)*'complete results'!$B$2)+('complete results'!$B$2*(O587-1))),IF(N587="PLACED",((((O587-1)*K587)*'complete results'!$B$2)-'complete results'!$B$2),IF(K587=0,-'complete results'!$B$2,IF(K587=0,-'complete results'!$B$2,-('complete results'!$B$2*2)))))))*D587))</f>
        <v>0</v>
      </c>
    </row>
    <row r="588" spans="9:18" ht="15" x14ac:dyDescent="0.2">
      <c r="I588" s="10"/>
      <c r="J588" s="10"/>
      <c r="K588" s="10"/>
      <c r="N588" s="7"/>
      <c r="O588" s="19">
        <f>((H588-1)*(1-(IF(I588="no",0,'complete results'!$B$3)))+1)</f>
        <v>5.0000000000000044E-2</v>
      </c>
      <c r="P588" s="19">
        <f t="shared" si="16"/>
        <v>0</v>
      </c>
      <c r="Q5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8" s="20">
        <f>IF(ISBLANK(N588),,IF(ISBLANK(H588),,(IF(N588="WON-EW",((((O588-1)*K588)*'complete results'!$B$2)+('complete results'!$B$2*(O588-1))),IF(N588="WON",((((O588-1)*K588)*'complete results'!$B$2)+('complete results'!$B$2*(O588-1))),IF(N588="PLACED",((((O588-1)*K588)*'complete results'!$B$2)-'complete results'!$B$2),IF(K588=0,-'complete results'!$B$2,IF(K588=0,-'complete results'!$B$2,-('complete results'!$B$2*2)))))))*D588))</f>
        <v>0</v>
      </c>
    </row>
    <row r="589" spans="9:18" ht="15" x14ac:dyDescent="0.2">
      <c r="I589" s="10"/>
      <c r="J589" s="10"/>
      <c r="K589" s="10"/>
      <c r="N589" s="7"/>
      <c r="O589" s="19">
        <f>((H589-1)*(1-(IF(I589="no",0,'complete results'!$B$3)))+1)</f>
        <v>5.0000000000000044E-2</v>
      </c>
      <c r="P589" s="19">
        <f t="shared" si="16"/>
        <v>0</v>
      </c>
      <c r="Q5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9" s="20">
        <f>IF(ISBLANK(N589),,IF(ISBLANK(H589),,(IF(N589="WON-EW",((((O589-1)*K589)*'complete results'!$B$2)+('complete results'!$B$2*(O589-1))),IF(N589="WON",((((O589-1)*K589)*'complete results'!$B$2)+('complete results'!$B$2*(O589-1))),IF(N589="PLACED",((((O589-1)*K589)*'complete results'!$B$2)-'complete results'!$B$2),IF(K589=0,-'complete results'!$B$2,IF(K589=0,-'complete results'!$B$2,-('complete results'!$B$2*2)))))))*D589))</f>
        <v>0</v>
      </c>
    </row>
    <row r="590" spans="9:18" ht="15" x14ac:dyDescent="0.2">
      <c r="I590" s="10"/>
      <c r="J590" s="10"/>
      <c r="K590" s="10"/>
      <c r="N590" s="7"/>
      <c r="O590" s="19">
        <f>((H590-1)*(1-(IF(I590="no",0,'complete results'!$B$3)))+1)</f>
        <v>5.0000000000000044E-2</v>
      </c>
      <c r="P590" s="19">
        <f t="shared" si="16"/>
        <v>0</v>
      </c>
      <c r="Q5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0" s="20">
        <f>IF(ISBLANK(N590),,IF(ISBLANK(H590),,(IF(N590="WON-EW",((((O590-1)*K590)*'complete results'!$B$2)+('complete results'!$B$2*(O590-1))),IF(N590="WON",((((O590-1)*K590)*'complete results'!$B$2)+('complete results'!$B$2*(O590-1))),IF(N590="PLACED",((((O590-1)*K590)*'complete results'!$B$2)-'complete results'!$B$2),IF(K590=0,-'complete results'!$B$2,IF(K590=0,-'complete results'!$B$2,-('complete results'!$B$2*2)))))))*D590))</f>
        <v>0</v>
      </c>
    </row>
    <row r="591" spans="9:18" ht="15" x14ac:dyDescent="0.2">
      <c r="I591" s="10"/>
      <c r="J591" s="10"/>
      <c r="K591" s="10"/>
      <c r="N591" s="7"/>
      <c r="O591" s="19">
        <f>((H591-1)*(1-(IF(I591="no",0,'complete results'!$B$3)))+1)</f>
        <v>5.0000000000000044E-2</v>
      </c>
      <c r="P591" s="19">
        <f t="shared" si="16"/>
        <v>0</v>
      </c>
      <c r="Q5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1" s="20">
        <f>IF(ISBLANK(N591),,IF(ISBLANK(H591),,(IF(N591="WON-EW",((((O591-1)*K591)*'complete results'!$B$2)+('complete results'!$B$2*(O591-1))),IF(N591="WON",((((O591-1)*K591)*'complete results'!$B$2)+('complete results'!$B$2*(O591-1))),IF(N591="PLACED",((((O591-1)*K591)*'complete results'!$B$2)-'complete results'!$B$2),IF(K591=0,-'complete results'!$B$2,IF(K591=0,-'complete results'!$B$2,-('complete results'!$B$2*2)))))))*D591))</f>
        <v>0</v>
      </c>
    </row>
    <row r="592" spans="9:18" ht="15" x14ac:dyDescent="0.2">
      <c r="I592" s="10"/>
      <c r="J592" s="10"/>
      <c r="K592" s="10"/>
      <c r="N592" s="7"/>
      <c r="O592" s="19">
        <f>((H592-1)*(1-(IF(I592="no",0,'complete results'!$B$3)))+1)</f>
        <v>5.0000000000000044E-2</v>
      </c>
      <c r="P592" s="19">
        <f t="shared" si="16"/>
        <v>0</v>
      </c>
      <c r="Q5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2" s="20">
        <f>IF(ISBLANK(N592),,IF(ISBLANK(H592),,(IF(N592="WON-EW",((((O592-1)*K592)*'complete results'!$B$2)+('complete results'!$B$2*(O592-1))),IF(N592="WON",((((O592-1)*K592)*'complete results'!$B$2)+('complete results'!$B$2*(O592-1))),IF(N592="PLACED",((((O592-1)*K592)*'complete results'!$B$2)-'complete results'!$B$2),IF(K592=0,-'complete results'!$B$2,IF(K592=0,-'complete results'!$B$2,-('complete results'!$B$2*2)))))))*D592))</f>
        <v>0</v>
      </c>
    </row>
    <row r="593" spans="9:18" ht="15" x14ac:dyDescent="0.2">
      <c r="I593" s="10"/>
      <c r="J593" s="10"/>
      <c r="K593" s="10"/>
      <c r="N593" s="7"/>
      <c r="O593" s="19">
        <f>((H593-1)*(1-(IF(I593="no",0,'complete results'!$B$3)))+1)</f>
        <v>5.0000000000000044E-2</v>
      </c>
      <c r="P593" s="19">
        <f t="shared" si="16"/>
        <v>0</v>
      </c>
      <c r="Q5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3" s="20">
        <f>IF(ISBLANK(N593),,IF(ISBLANK(H593),,(IF(N593="WON-EW",((((O593-1)*K593)*'complete results'!$B$2)+('complete results'!$B$2*(O593-1))),IF(N593="WON",((((O593-1)*K593)*'complete results'!$B$2)+('complete results'!$B$2*(O593-1))),IF(N593="PLACED",((((O593-1)*K593)*'complete results'!$B$2)-'complete results'!$B$2),IF(K593=0,-'complete results'!$B$2,IF(K593=0,-'complete results'!$B$2,-('complete results'!$B$2*2)))))))*D593))</f>
        <v>0</v>
      </c>
    </row>
    <row r="594" spans="9:18" ht="15" x14ac:dyDescent="0.2">
      <c r="I594" s="10"/>
      <c r="J594" s="10"/>
      <c r="K594" s="10"/>
      <c r="N594" s="7"/>
      <c r="O594" s="19">
        <f>((H594-1)*(1-(IF(I594="no",0,'complete results'!$B$3)))+1)</f>
        <v>5.0000000000000044E-2</v>
      </c>
      <c r="P594" s="19">
        <f t="shared" si="16"/>
        <v>0</v>
      </c>
      <c r="Q5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4" s="20">
        <f>IF(ISBLANK(N594),,IF(ISBLANK(H594),,(IF(N594="WON-EW",((((O594-1)*K594)*'complete results'!$B$2)+('complete results'!$B$2*(O594-1))),IF(N594="WON",((((O594-1)*K594)*'complete results'!$B$2)+('complete results'!$B$2*(O594-1))),IF(N594="PLACED",((((O594-1)*K594)*'complete results'!$B$2)-'complete results'!$B$2),IF(K594=0,-'complete results'!$B$2,IF(K594=0,-'complete results'!$B$2,-('complete results'!$B$2*2)))))))*D594))</f>
        <v>0</v>
      </c>
    </row>
    <row r="595" spans="9:18" ht="15" x14ac:dyDescent="0.2">
      <c r="I595" s="10"/>
      <c r="J595" s="10"/>
      <c r="K595" s="10"/>
      <c r="N595" s="7"/>
      <c r="O595" s="19">
        <f>((H595-1)*(1-(IF(I595="no",0,'complete results'!$B$3)))+1)</f>
        <v>5.0000000000000044E-2</v>
      </c>
      <c r="P595" s="19">
        <f t="shared" si="16"/>
        <v>0</v>
      </c>
      <c r="Q5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5" s="20">
        <f>IF(ISBLANK(N595),,IF(ISBLANK(H595),,(IF(N595="WON-EW",((((O595-1)*K595)*'complete results'!$B$2)+('complete results'!$B$2*(O595-1))),IF(N595="WON",((((O595-1)*K595)*'complete results'!$B$2)+('complete results'!$B$2*(O595-1))),IF(N595="PLACED",((((O595-1)*K595)*'complete results'!$B$2)-'complete results'!$B$2),IF(K595=0,-'complete results'!$B$2,IF(K595=0,-'complete results'!$B$2,-('complete results'!$B$2*2)))))))*D595))</f>
        <v>0</v>
      </c>
    </row>
    <row r="596" spans="9:18" ht="15" x14ac:dyDescent="0.2">
      <c r="I596" s="10"/>
      <c r="J596" s="10"/>
      <c r="K596" s="10"/>
      <c r="N596" s="7"/>
      <c r="O596" s="19">
        <f>((H596-1)*(1-(IF(I596="no",0,'complete results'!$B$3)))+1)</f>
        <v>5.0000000000000044E-2</v>
      </c>
      <c r="P596" s="19">
        <f t="shared" ref="P596:P659" si="17">D596*IF(J596="yes",2,1)</f>
        <v>0</v>
      </c>
      <c r="Q5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6" s="20">
        <f>IF(ISBLANK(N596),,IF(ISBLANK(H596),,(IF(N596="WON-EW",((((O596-1)*K596)*'complete results'!$B$2)+('complete results'!$B$2*(O596-1))),IF(N596="WON",((((O596-1)*K596)*'complete results'!$B$2)+('complete results'!$B$2*(O596-1))),IF(N596="PLACED",((((O596-1)*K596)*'complete results'!$B$2)-'complete results'!$B$2),IF(K596=0,-'complete results'!$B$2,IF(K596=0,-'complete results'!$B$2,-('complete results'!$B$2*2)))))))*D596))</f>
        <v>0</v>
      </c>
    </row>
    <row r="597" spans="9:18" ht="15" x14ac:dyDescent="0.2">
      <c r="I597" s="10"/>
      <c r="J597" s="10"/>
      <c r="K597" s="10"/>
      <c r="N597" s="7"/>
      <c r="O597" s="19">
        <f>((H597-1)*(1-(IF(I597="no",0,'complete results'!$B$3)))+1)</f>
        <v>5.0000000000000044E-2</v>
      </c>
      <c r="P597" s="19">
        <f t="shared" si="17"/>
        <v>0</v>
      </c>
      <c r="Q5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7" s="20">
        <f>IF(ISBLANK(N597),,IF(ISBLANK(H597),,(IF(N597="WON-EW",((((O597-1)*K597)*'complete results'!$B$2)+('complete results'!$B$2*(O597-1))),IF(N597="WON",((((O597-1)*K597)*'complete results'!$B$2)+('complete results'!$B$2*(O597-1))),IF(N597="PLACED",((((O597-1)*K597)*'complete results'!$B$2)-'complete results'!$B$2),IF(K597=0,-'complete results'!$B$2,IF(K597=0,-'complete results'!$B$2,-('complete results'!$B$2*2)))))))*D597))</f>
        <v>0</v>
      </c>
    </row>
    <row r="598" spans="9:18" ht="15" x14ac:dyDescent="0.2">
      <c r="I598" s="10"/>
      <c r="J598" s="10"/>
      <c r="K598" s="10"/>
      <c r="N598" s="7"/>
      <c r="O598" s="19">
        <f>((H598-1)*(1-(IF(I598="no",0,'complete results'!$B$3)))+1)</f>
        <v>5.0000000000000044E-2</v>
      </c>
      <c r="P598" s="19">
        <f t="shared" si="17"/>
        <v>0</v>
      </c>
      <c r="Q5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8" s="20">
        <f>IF(ISBLANK(N598),,IF(ISBLANK(H598),,(IF(N598="WON-EW",((((O598-1)*K598)*'complete results'!$B$2)+('complete results'!$B$2*(O598-1))),IF(N598="WON",((((O598-1)*K598)*'complete results'!$B$2)+('complete results'!$B$2*(O598-1))),IF(N598="PLACED",((((O598-1)*K598)*'complete results'!$B$2)-'complete results'!$B$2),IF(K598=0,-'complete results'!$B$2,IF(K598=0,-'complete results'!$B$2,-('complete results'!$B$2*2)))))))*D598))</f>
        <v>0</v>
      </c>
    </row>
    <row r="599" spans="9:18" ht="15" x14ac:dyDescent="0.2">
      <c r="I599" s="10"/>
      <c r="J599" s="10"/>
      <c r="K599" s="10"/>
      <c r="N599" s="7"/>
      <c r="O599" s="19">
        <f>((H599-1)*(1-(IF(I599="no",0,'complete results'!$B$3)))+1)</f>
        <v>5.0000000000000044E-2</v>
      </c>
      <c r="P599" s="19">
        <f t="shared" si="17"/>
        <v>0</v>
      </c>
      <c r="Q5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9" s="20">
        <f>IF(ISBLANK(N599),,IF(ISBLANK(H599),,(IF(N599="WON-EW",((((O599-1)*K599)*'complete results'!$B$2)+('complete results'!$B$2*(O599-1))),IF(N599="WON",((((O599-1)*K599)*'complete results'!$B$2)+('complete results'!$B$2*(O599-1))),IF(N599="PLACED",((((O599-1)*K599)*'complete results'!$B$2)-'complete results'!$B$2),IF(K599=0,-'complete results'!$B$2,IF(K599=0,-'complete results'!$B$2,-('complete results'!$B$2*2)))))))*D599))</f>
        <v>0</v>
      </c>
    </row>
    <row r="600" spans="9:18" ht="15" x14ac:dyDescent="0.2">
      <c r="I600" s="10"/>
      <c r="J600" s="10"/>
      <c r="K600" s="10"/>
      <c r="N600" s="7"/>
      <c r="O600" s="19">
        <f>((H600-1)*(1-(IF(I600="no",0,'complete results'!$B$3)))+1)</f>
        <v>5.0000000000000044E-2</v>
      </c>
      <c r="P600" s="19">
        <f t="shared" si="17"/>
        <v>0</v>
      </c>
      <c r="Q6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0" s="20">
        <f>IF(ISBLANK(N600),,IF(ISBLANK(H600),,(IF(N600="WON-EW",((((O600-1)*K600)*'complete results'!$B$2)+('complete results'!$B$2*(O600-1))),IF(N600="WON",((((O600-1)*K600)*'complete results'!$B$2)+('complete results'!$B$2*(O600-1))),IF(N600="PLACED",((((O600-1)*K600)*'complete results'!$B$2)-'complete results'!$B$2),IF(K600=0,-'complete results'!$B$2,IF(K600=0,-'complete results'!$B$2,-('complete results'!$B$2*2)))))))*D600))</f>
        <v>0</v>
      </c>
    </row>
    <row r="601" spans="9:18" ht="15" x14ac:dyDescent="0.2">
      <c r="I601" s="10"/>
      <c r="J601" s="10"/>
      <c r="K601" s="10"/>
      <c r="N601" s="7"/>
      <c r="O601" s="19">
        <f>((H601-1)*(1-(IF(I601="no",0,'complete results'!$B$3)))+1)</f>
        <v>5.0000000000000044E-2</v>
      </c>
      <c r="P601" s="19">
        <f t="shared" si="17"/>
        <v>0</v>
      </c>
      <c r="Q6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1" s="20">
        <f>IF(ISBLANK(N601),,IF(ISBLANK(H601),,(IF(N601="WON-EW",((((O601-1)*K601)*'complete results'!$B$2)+('complete results'!$B$2*(O601-1))),IF(N601="WON",((((O601-1)*K601)*'complete results'!$B$2)+('complete results'!$B$2*(O601-1))),IF(N601="PLACED",((((O601-1)*K601)*'complete results'!$B$2)-'complete results'!$B$2),IF(K601=0,-'complete results'!$B$2,IF(K601=0,-'complete results'!$B$2,-('complete results'!$B$2*2)))))))*D601))</f>
        <v>0</v>
      </c>
    </row>
    <row r="602" spans="9:18" ht="15" x14ac:dyDescent="0.2">
      <c r="I602" s="10"/>
      <c r="J602" s="10"/>
      <c r="K602" s="10"/>
      <c r="N602" s="7"/>
      <c r="O602" s="19">
        <f>((H602-1)*(1-(IF(I602="no",0,'complete results'!$B$3)))+1)</f>
        <v>5.0000000000000044E-2</v>
      </c>
      <c r="P602" s="19">
        <f t="shared" si="17"/>
        <v>0</v>
      </c>
      <c r="Q6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2" s="20">
        <f>IF(ISBLANK(N602),,IF(ISBLANK(H602),,(IF(N602="WON-EW",((((O602-1)*K602)*'complete results'!$B$2)+('complete results'!$B$2*(O602-1))),IF(N602="WON",((((O602-1)*K602)*'complete results'!$B$2)+('complete results'!$B$2*(O602-1))),IF(N602="PLACED",((((O602-1)*K602)*'complete results'!$B$2)-'complete results'!$B$2),IF(K602=0,-'complete results'!$B$2,IF(K602=0,-'complete results'!$B$2,-('complete results'!$B$2*2)))))))*D602))</f>
        <v>0</v>
      </c>
    </row>
    <row r="603" spans="9:18" ht="15" x14ac:dyDescent="0.2">
      <c r="I603" s="10"/>
      <c r="J603" s="10"/>
      <c r="K603" s="10"/>
      <c r="N603" s="7"/>
      <c r="O603" s="19">
        <f>((H603-1)*(1-(IF(I603="no",0,'complete results'!$B$3)))+1)</f>
        <v>5.0000000000000044E-2</v>
      </c>
      <c r="P603" s="19">
        <f t="shared" si="17"/>
        <v>0</v>
      </c>
      <c r="Q6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3" s="20">
        <f>IF(ISBLANK(N603),,IF(ISBLANK(H603),,(IF(N603="WON-EW",((((O603-1)*K603)*'complete results'!$B$2)+('complete results'!$B$2*(O603-1))),IF(N603="WON",((((O603-1)*K603)*'complete results'!$B$2)+('complete results'!$B$2*(O603-1))),IF(N603="PLACED",((((O603-1)*K603)*'complete results'!$B$2)-'complete results'!$B$2),IF(K603=0,-'complete results'!$B$2,IF(K603=0,-'complete results'!$B$2,-('complete results'!$B$2*2)))))))*D603))</f>
        <v>0</v>
      </c>
    </row>
    <row r="604" spans="9:18" ht="15" x14ac:dyDescent="0.2">
      <c r="I604" s="10"/>
      <c r="J604" s="10"/>
      <c r="K604" s="10"/>
      <c r="N604" s="7"/>
      <c r="O604" s="19">
        <f>((H604-1)*(1-(IF(I604="no",0,'complete results'!$B$3)))+1)</f>
        <v>5.0000000000000044E-2</v>
      </c>
      <c r="P604" s="19">
        <f t="shared" si="17"/>
        <v>0</v>
      </c>
      <c r="Q6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4" s="20">
        <f>IF(ISBLANK(N604),,IF(ISBLANK(H604),,(IF(N604="WON-EW",((((O604-1)*K604)*'complete results'!$B$2)+('complete results'!$B$2*(O604-1))),IF(N604="WON",((((O604-1)*K604)*'complete results'!$B$2)+('complete results'!$B$2*(O604-1))),IF(N604="PLACED",((((O604-1)*K604)*'complete results'!$B$2)-'complete results'!$B$2),IF(K604=0,-'complete results'!$B$2,IF(K604=0,-'complete results'!$B$2,-('complete results'!$B$2*2)))))))*D604))</f>
        <v>0</v>
      </c>
    </row>
    <row r="605" spans="9:18" ht="15" x14ac:dyDescent="0.2">
      <c r="I605" s="10"/>
      <c r="J605" s="10"/>
      <c r="K605" s="10"/>
      <c r="N605" s="7"/>
      <c r="O605" s="19">
        <f>((H605-1)*(1-(IF(I605="no",0,'complete results'!$B$3)))+1)</f>
        <v>5.0000000000000044E-2</v>
      </c>
      <c r="P605" s="19">
        <f t="shared" si="17"/>
        <v>0</v>
      </c>
      <c r="Q6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5" s="20">
        <f>IF(ISBLANK(N605),,IF(ISBLANK(H605),,(IF(N605="WON-EW",((((O605-1)*K605)*'complete results'!$B$2)+('complete results'!$B$2*(O605-1))),IF(N605="WON",((((O605-1)*K605)*'complete results'!$B$2)+('complete results'!$B$2*(O605-1))),IF(N605="PLACED",((((O605-1)*K605)*'complete results'!$B$2)-'complete results'!$B$2),IF(K605=0,-'complete results'!$B$2,IF(K605=0,-'complete results'!$B$2,-('complete results'!$B$2*2)))))))*D605))</f>
        <v>0</v>
      </c>
    </row>
    <row r="606" spans="9:18" ht="15" x14ac:dyDescent="0.2">
      <c r="I606" s="10"/>
      <c r="J606" s="10"/>
      <c r="K606" s="10"/>
      <c r="N606" s="7"/>
      <c r="O606" s="19">
        <f>((H606-1)*(1-(IF(I606="no",0,'complete results'!$B$3)))+1)</f>
        <v>5.0000000000000044E-2</v>
      </c>
      <c r="P606" s="19">
        <f t="shared" si="17"/>
        <v>0</v>
      </c>
      <c r="Q6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6" s="20">
        <f>IF(ISBLANK(N606),,IF(ISBLANK(H606),,(IF(N606="WON-EW",((((O606-1)*K606)*'complete results'!$B$2)+('complete results'!$B$2*(O606-1))),IF(N606="WON",((((O606-1)*K606)*'complete results'!$B$2)+('complete results'!$B$2*(O606-1))),IF(N606="PLACED",((((O606-1)*K606)*'complete results'!$B$2)-'complete results'!$B$2),IF(K606=0,-'complete results'!$B$2,IF(K606=0,-'complete results'!$B$2,-('complete results'!$B$2*2)))))))*D606))</f>
        <v>0</v>
      </c>
    </row>
    <row r="607" spans="9:18" ht="15" x14ac:dyDescent="0.2">
      <c r="I607" s="10"/>
      <c r="J607" s="10"/>
      <c r="K607" s="10"/>
      <c r="N607" s="7"/>
      <c r="O607" s="19">
        <f>((H607-1)*(1-(IF(I607="no",0,'complete results'!$B$3)))+1)</f>
        <v>5.0000000000000044E-2</v>
      </c>
      <c r="P607" s="19">
        <f t="shared" si="17"/>
        <v>0</v>
      </c>
      <c r="Q6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7" s="20">
        <f>IF(ISBLANK(N607),,IF(ISBLANK(H607),,(IF(N607="WON-EW",((((O607-1)*K607)*'complete results'!$B$2)+('complete results'!$B$2*(O607-1))),IF(N607="WON",((((O607-1)*K607)*'complete results'!$B$2)+('complete results'!$B$2*(O607-1))),IF(N607="PLACED",((((O607-1)*K607)*'complete results'!$B$2)-'complete results'!$B$2),IF(K607=0,-'complete results'!$B$2,IF(K607=0,-'complete results'!$B$2,-('complete results'!$B$2*2)))))))*D607))</f>
        <v>0</v>
      </c>
    </row>
    <row r="608" spans="9:18" ht="15" x14ac:dyDescent="0.2">
      <c r="I608" s="10"/>
      <c r="J608" s="10"/>
      <c r="K608" s="10"/>
      <c r="N608" s="7"/>
      <c r="O608" s="19">
        <f>((H608-1)*(1-(IF(I608="no",0,'complete results'!$B$3)))+1)</f>
        <v>5.0000000000000044E-2</v>
      </c>
      <c r="P608" s="19">
        <f t="shared" si="17"/>
        <v>0</v>
      </c>
      <c r="Q6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8" s="20">
        <f>IF(ISBLANK(N608),,IF(ISBLANK(H608),,(IF(N608="WON-EW",((((O608-1)*K608)*'complete results'!$B$2)+('complete results'!$B$2*(O608-1))),IF(N608="WON",((((O608-1)*K608)*'complete results'!$B$2)+('complete results'!$B$2*(O608-1))),IF(N608="PLACED",((((O608-1)*K608)*'complete results'!$B$2)-'complete results'!$B$2),IF(K608=0,-'complete results'!$B$2,IF(K608=0,-'complete results'!$B$2,-('complete results'!$B$2*2)))))))*D608))</f>
        <v>0</v>
      </c>
    </row>
    <row r="609" spans="9:18" ht="15" x14ac:dyDescent="0.2">
      <c r="I609" s="10"/>
      <c r="J609" s="10"/>
      <c r="K609" s="10"/>
      <c r="N609" s="7"/>
      <c r="O609" s="19">
        <f>((H609-1)*(1-(IF(I609="no",0,'complete results'!$B$3)))+1)</f>
        <v>5.0000000000000044E-2</v>
      </c>
      <c r="P609" s="19">
        <f t="shared" si="17"/>
        <v>0</v>
      </c>
      <c r="Q6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9" s="20">
        <f>IF(ISBLANK(N609),,IF(ISBLANK(H609),,(IF(N609="WON-EW",((((O609-1)*K609)*'complete results'!$B$2)+('complete results'!$B$2*(O609-1))),IF(N609="WON",((((O609-1)*K609)*'complete results'!$B$2)+('complete results'!$B$2*(O609-1))),IF(N609="PLACED",((((O609-1)*K609)*'complete results'!$B$2)-'complete results'!$B$2),IF(K609=0,-'complete results'!$B$2,IF(K609=0,-'complete results'!$B$2,-('complete results'!$B$2*2)))))))*D609))</f>
        <v>0</v>
      </c>
    </row>
    <row r="610" spans="9:18" ht="15" x14ac:dyDescent="0.2">
      <c r="I610" s="10"/>
      <c r="J610" s="10"/>
      <c r="K610" s="10"/>
      <c r="N610" s="7"/>
      <c r="O610" s="19">
        <f>((H610-1)*(1-(IF(I610="no",0,'complete results'!$B$3)))+1)</f>
        <v>5.0000000000000044E-2</v>
      </c>
      <c r="P610" s="19">
        <f t="shared" si="17"/>
        <v>0</v>
      </c>
      <c r="Q6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0" s="20">
        <f>IF(ISBLANK(N610),,IF(ISBLANK(H610),,(IF(N610="WON-EW",((((O610-1)*K610)*'complete results'!$B$2)+('complete results'!$B$2*(O610-1))),IF(N610="WON",((((O610-1)*K610)*'complete results'!$B$2)+('complete results'!$B$2*(O610-1))),IF(N610="PLACED",((((O610-1)*K610)*'complete results'!$B$2)-'complete results'!$B$2),IF(K610=0,-'complete results'!$B$2,IF(K610=0,-'complete results'!$B$2,-('complete results'!$B$2*2)))))))*D610))</f>
        <v>0</v>
      </c>
    </row>
    <row r="611" spans="9:18" ht="15" x14ac:dyDescent="0.2">
      <c r="I611" s="10"/>
      <c r="J611" s="10"/>
      <c r="K611" s="10"/>
      <c r="N611" s="7"/>
      <c r="O611" s="19">
        <f>((H611-1)*(1-(IF(I611="no",0,'complete results'!$B$3)))+1)</f>
        <v>5.0000000000000044E-2</v>
      </c>
      <c r="P611" s="19">
        <f t="shared" si="17"/>
        <v>0</v>
      </c>
      <c r="Q6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1" s="20">
        <f>IF(ISBLANK(N611),,IF(ISBLANK(H611),,(IF(N611="WON-EW",((((O611-1)*K611)*'complete results'!$B$2)+('complete results'!$B$2*(O611-1))),IF(N611="WON",((((O611-1)*K611)*'complete results'!$B$2)+('complete results'!$B$2*(O611-1))),IF(N611="PLACED",((((O611-1)*K611)*'complete results'!$B$2)-'complete results'!$B$2),IF(K611=0,-'complete results'!$B$2,IF(K611=0,-'complete results'!$B$2,-('complete results'!$B$2*2)))))))*D611))</f>
        <v>0</v>
      </c>
    </row>
    <row r="612" spans="9:18" ht="15" x14ac:dyDescent="0.2">
      <c r="I612" s="10"/>
      <c r="J612" s="10"/>
      <c r="K612" s="10"/>
      <c r="N612" s="7"/>
      <c r="O612" s="19">
        <f>((H612-1)*(1-(IF(I612="no",0,'complete results'!$B$3)))+1)</f>
        <v>5.0000000000000044E-2</v>
      </c>
      <c r="P612" s="19">
        <f t="shared" si="17"/>
        <v>0</v>
      </c>
      <c r="Q6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2" s="20">
        <f>IF(ISBLANK(N612),,IF(ISBLANK(H612),,(IF(N612="WON-EW",((((O612-1)*K612)*'complete results'!$B$2)+('complete results'!$B$2*(O612-1))),IF(N612="WON",((((O612-1)*K612)*'complete results'!$B$2)+('complete results'!$B$2*(O612-1))),IF(N612="PLACED",((((O612-1)*K612)*'complete results'!$B$2)-'complete results'!$B$2),IF(K612=0,-'complete results'!$B$2,IF(K612=0,-'complete results'!$B$2,-('complete results'!$B$2*2)))))))*D612))</f>
        <v>0</v>
      </c>
    </row>
    <row r="613" spans="9:18" ht="15" x14ac:dyDescent="0.2">
      <c r="I613" s="10"/>
      <c r="J613" s="10"/>
      <c r="K613" s="10"/>
      <c r="N613" s="7"/>
      <c r="O613" s="19">
        <f>((H613-1)*(1-(IF(I613="no",0,'complete results'!$B$3)))+1)</f>
        <v>5.0000000000000044E-2</v>
      </c>
      <c r="P613" s="19">
        <f t="shared" si="17"/>
        <v>0</v>
      </c>
      <c r="Q6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3" s="20">
        <f>IF(ISBLANK(N613),,IF(ISBLANK(H613),,(IF(N613="WON-EW",((((O613-1)*K613)*'complete results'!$B$2)+('complete results'!$B$2*(O613-1))),IF(N613="WON",((((O613-1)*K613)*'complete results'!$B$2)+('complete results'!$B$2*(O613-1))),IF(N613="PLACED",((((O613-1)*K613)*'complete results'!$B$2)-'complete results'!$B$2),IF(K613=0,-'complete results'!$B$2,IF(K613=0,-'complete results'!$B$2,-('complete results'!$B$2*2)))))))*D613))</f>
        <v>0</v>
      </c>
    </row>
    <row r="614" spans="9:18" ht="15" x14ac:dyDescent="0.2">
      <c r="I614" s="10"/>
      <c r="J614" s="10"/>
      <c r="K614" s="10"/>
      <c r="N614" s="7"/>
      <c r="O614" s="19">
        <f>((H614-1)*(1-(IF(I614="no",0,'complete results'!$B$3)))+1)</f>
        <v>5.0000000000000044E-2</v>
      </c>
      <c r="P614" s="19">
        <f t="shared" si="17"/>
        <v>0</v>
      </c>
      <c r="Q6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4" s="20">
        <f>IF(ISBLANK(N614),,IF(ISBLANK(H614),,(IF(N614="WON-EW",((((O614-1)*K614)*'complete results'!$B$2)+('complete results'!$B$2*(O614-1))),IF(N614="WON",((((O614-1)*K614)*'complete results'!$B$2)+('complete results'!$B$2*(O614-1))),IF(N614="PLACED",((((O614-1)*K614)*'complete results'!$B$2)-'complete results'!$B$2),IF(K614=0,-'complete results'!$B$2,IF(K614=0,-'complete results'!$B$2,-('complete results'!$B$2*2)))))))*D614))</f>
        <v>0</v>
      </c>
    </row>
    <row r="615" spans="9:18" ht="15" x14ac:dyDescent="0.2">
      <c r="I615" s="10"/>
      <c r="J615" s="10"/>
      <c r="K615" s="10"/>
      <c r="N615" s="7"/>
      <c r="O615" s="19">
        <f>((H615-1)*(1-(IF(I615="no",0,'complete results'!$B$3)))+1)</f>
        <v>5.0000000000000044E-2</v>
      </c>
      <c r="P615" s="19">
        <f t="shared" si="17"/>
        <v>0</v>
      </c>
      <c r="Q6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5" s="20">
        <f>IF(ISBLANK(N615),,IF(ISBLANK(H615),,(IF(N615="WON-EW",((((O615-1)*K615)*'complete results'!$B$2)+('complete results'!$B$2*(O615-1))),IF(N615="WON",((((O615-1)*K615)*'complete results'!$B$2)+('complete results'!$B$2*(O615-1))),IF(N615="PLACED",((((O615-1)*K615)*'complete results'!$B$2)-'complete results'!$B$2),IF(K615=0,-'complete results'!$B$2,IF(K615=0,-'complete results'!$B$2,-('complete results'!$B$2*2)))))))*D615))</f>
        <v>0</v>
      </c>
    </row>
    <row r="616" spans="9:18" ht="15" x14ac:dyDescent="0.2">
      <c r="I616" s="10"/>
      <c r="J616" s="10"/>
      <c r="K616" s="10"/>
      <c r="N616" s="7"/>
      <c r="O616" s="19">
        <f>((H616-1)*(1-(IF(I616="no",0,'complete results'!$B$3)))+1)</f>
        <v>5.0000000000000044E-2</v>
      </c>
      <c r="P616" s="19">
        <f t="shared" si="17"/>
        <v>0</v>
      </c>
      <c r="Q6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6" s="20">
        <f>IF(ISBLANK(N616),,IF(ISBLANK(H616),,(IF(N616="WON-EW",((((O616-1)*K616)*'complete results'!$B$2)+('complete results'!$B$2*(O616-1))),IF(N616="WON",((((O616-1)*K616)*'complete results'!$B$2)+('complete results'!$B$2*(O616-1))),IF(N616="PLACED",((((O616-1)*K616)*'complete results'!$B$2)-'complete results'!$B$2),IF(K616=0,-'complete results'!$B$2,IF(K616=0,-'complete results'!$B$2,-('complete results'!$B$2*2)))))))*D616))</f>
        <v>0</v>
      </c>
    </row>
    <row r="617" spans="9:18" ht="15" x14ac:dyDescent="0.2">
      <c r="I617" s="10"/>
      <c r="J617" s="10"/>
      <c r="K617" s="10"/>
      <c r="N617" s="7"/>
      <c r="O617" s="19">
        <f>((H617-1)*(1-(IF(I617="no",0,'complete results'!$B$3)))+1)</f>
        <v>5.0000000000000044E-2</v>
      </c>
      <c r="P617" s="19">
        <f t="shared" si="17"/>
        <v>0</v>
      </c>
      <c r="Q6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7" s="20">
        <f>IF(ISBLANK(N617),,IF(ISBLANK(H617),,(IF(N617="WON-EW",((((O617-1)*K617)*'complete results'!$B$2)+('complete results'!$B$2*(O617-1))),IF(N617="WON",((((O617-1)*K617)*'complete results'!$B$2)+('complete results'!$B$2*(O617-1))),IF(N617="PLACED",((((O617-1)*K617)*'complete results'!$B$2)-'complete results'!$B$2),IF(K617=0,-'complete results'!$B$2,IF(K617=0,-'complete results'!$B$2,-('complete results'!$B$2*2)))))))*D617))</f>
        <v>0</v>
      </c>
    </row>
    <row r="618" spans="9:18" ht="15" x14ac:dyDescent="0.2">
      <c r="I618" s="10"/>
      <c r="J618" s="10"/>
      <c r="K618" s="10"/>
      <c r="N618" s="7"/>
      <c r="O618" s="19">
        <f>((H618-1)*(1-(IF(I618="no",0,'complete results'!$B$3)))+1)</f>
        <v>5.0000000000000044E-2</v>
      </c>
      <c r="P618" s="19">
        <f t="shared" si="17"/>
        <v>0</v>
      </c>
      <c r="Q6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8" s="20">
        <f>IF(ISBLANK(N618),,IF(ISBLANK(H618),,(IF(N618="WON-EW",((((O618-1)*K618)*'complete results'!$B$2)+('complete results'!$B$2*(O618-1))),IF(N618="WON",((((O618-1)*K618)*'complete results'!$B$2)+('complete results'!$B$2*(O618-1))),IF(N618="PLACED",((((O618-1)*K618)*'complete results'!$B$2)-'complete results'!$B$2),IF(K618=0,-'complete results'!$B$2,IF(K618=0,-'complete results'!$B$2,-('complete results'!$B$2*2)))))))*D618))</f>
        <v>0</v>
      </c>
    </row>
    <row r="619" spans="9:18" ht="15" x14ac:dyDescent="0.2">
      <c r="I619" s="10"/>
      <c r="J619" s="10"/>
      <c r="K619" s="10"/>
      <c r="N619" s="7"/>
      <c r="O619" s="19">
        <f>((H619-1)*(1-(IF(I619="no",0,'complete results'!$B$3)))+1)</f>
        <v>5.0000000000000044E-2</v>
      </c>
      <c r="P619" s="19">
        <f t="shared" si="17"/>
        <v>0</v>
      </c>
      <c r="Q6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9" s="20">
        <f>IF(ISBLANK(N619),,IF(ISBLANK(H619),,(IF(N619="WON-EW",((((O619-1)*K619)*'complete results'!$B$2)+('complete results'!$B$2*(O619-1))),IF(N619="WON",((((O619-1)*K619)*'complete results'!$B$2)+('complete results'!$B$2*(O619-1))),IF(N619="PLACED",((((O619-1)*K619)*'complete results'!$B$2)-'complete results'!$B$2),IF(K619=0,-'complete results'!$B$2,IF(K619=0,-'complete results'!$B$2,-('complete results'!$B$2*2)))))))*D619))</f>
        <v>0</v>
      </c>
    </row>
    <row r="620" spans="9:18" ht="15" x14ac:dyDescent="0.2">
      <c r="I620" s="10"/>
      <c r="J620" s="10"/>
      <c r="K620" s="10"/>
      <c r="N620" s="7"/>
      <c r="O620" s="19">
        <f>((H620-1)*(1-(IF(I620="no",0,'complete results'!$B$3)))+1)</f>
        <v>5.0000000000000044E-2</v>
      </c>
      <c r="P620" s="19">
        <f t="shared" si="17"/>
        <v>0</v>
      </c>
      <c r="Q6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0" s="20">
        <f>IF(ISBLANK(N620),,IF(ISBLANK(H620),,(IF(N620="WON-EW",((((O620-1)*K620)*'complete results'!$B$2)+('complete results'!$B$2*(O620-1))),IF(N620="WON",((((O620-1)*K620)*'complete results'!$B$2)+('complete results'!$B$2*(O620-1))),IF(N620="PLACED",((((O620-1)*K620)*'complete results'!$B$2)-'complete results'!$B$2),IF(K620=0,-'complete results'!$B$2,IF(K620=0,-'complete results'!$B$2,-('complete results'!$B$2*2)))))))*D620))</f>
        <v>0</v>
      </c>
    </row>
    <row r="621" spans="9:18" ht="15" x14ac:dyDescent="0.2">
      <c r="I621" s="10"/>
      <c r="J621" s="10"/>
      <c r="K621" s="10"/>
      <c r="N621" s="7"/>
      <c r="O621" s="19">
        <f>((H621-1)*(1-(IF(I621="no",0,'complete results'!$B$3)))+1)</f>
        <v>5.0000000000000044E-2</v>
      </c>
      <c r="P621" s="19">
        <f t="shared" si="17"/>
        <v>0</v>
      </c>
      <c r="Q6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1" s="20">
        <f>IF(ISBLANK(N621),,IF(ISBLANK(H621),,(IF(N621="WON-EW",((((O621-1)*K621)*'complete results'!$B$2)+('complete results'!$B$2*(O621-1))),IF(N621="WON",((((O621-1)*K621)*'complete results'!$B$2)+('complete results'!$B$2*(O621-1))),IF(N621="PLACED",((((O621-1)*K621)*'complete results'!$B$2)-'complete results'!$B$2),IF(K621=0,-'complete results'!$B$2,IF(K621=0,-'complete results'!$B$2,-('complete results'!$B$2*2)))))))*D621))</f>
        <v>0</v>
      </c>
    </row>
    <row r="622" spans="9:18" ht="15" x14ac:dyDescent="0.2">
      <c r="I622" s="10"/>
      <c r="J622" s="10"/>
      <c r="K622" s="10"/>
      <c r="N622" s="7"/>
      <c r="O622" s="19">
        <f>((H622-1)*(1-(IF(I622="no",0,'complete results'!$B$3)))+1)</f>
        <v>5.0000000000000044E-2</v>
      </c>
      <c r="P622" s="19">
        <f t="shared" si="17"/>
        <v>0</v>
      </c>
      <c r="Q6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2" s="20">
        <f>IF(ISBLANK(N622),,IF(ISBLANK(H622),,(IF(N622="WON-EW",((((O622-1)*K622)*'complete results'!$B$2)+('complete results'!$B$2*(O622-1))),IF(N622="WON",((((O622-1)*K622)*'complete results'!$B$2)+('complete results'!$B$2*(O622-1))),IF(N622="PLACED",((((O622-1)*K622)*'complete results'!$B$2)-'complete results'!$B$2),IF(K622=0,-'complete results'!$B$2,IF(K622=0,-'complete results'!$B$2,-('complete results'!$B$2*2)))))))*D622))</f>
        <v>0</v>
      </c>
    </row>
    <row r="623" spans="9:18" ht="15" x14ac:dyDescent="0.2">
      <c r="I623" s="10"/>
      <c r="J623" s="10"/>
      <c r="K623" s="10"/>
      <c r="N623" s="7"/>
      <c r="O623" s="19">
        <f>((H623-1)*(1-(IF(I623="no",0,'complete results'!$B$3)))+1)</f>
        <v>5.0000000000000044E-2</v>
      </c>
      <c r="P623" s="19">
        <f t="shared" si="17"/>
        <v>0</v>
      </c>
      <c r="Q6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3" s="20">
        <f>IF(ISBLANK(N623),,IF(ISBLANK(H623),,(IF(N623="WON-EW",((((O623-1)*K623)*'complete results'!$B$2)+('complete results'!$B$2*(O623-1))),IF(N623="WON",((((O623-1)*K623)*'complete results'!$B$2)+('complete results'!$B$2*(O623-1))),IF(N623="PLACED",((((O623-1)*K623)*'complete results'!$B$2)-'complete results'!$B$2),IF(K623=0,-'complete results'!$B$2,IF(K623=0,-'complete results'!$B$2,-('complete results'!$B$2*2)))))))*D623))</f>
        <v>0</v>
      </c>
    </row>
    <row r="624" spans="9:18" ht="15" x14ac:dyDescent="0.2">
      <c r="I624" s="10"/>
      <c r="J624" s="10"/>
      <c r="K624" s="10"/>
      <c r="N624" s="7"/>
      <c r="O624" s="19">
        <f>((H624-1)*(1-(IF(I624="no",0,'complete results'!$B$3)))+1)</f>
        <v>5.0000000000000044E-2</v>
      </c>
      <c r="P624" s="19">
        <f t="shared" si="17"/>
        <v>0</v>
      </c>
      <c r="Q6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4" s="20">
        <f>IF(ISBLANK(N624),,IF(ISBLANK(H624),,(IF(N624="WON-EW",((((O624-1)*K624)*'complete results'!$B$2)+('complete results'!$B$2*(O624-1))),IF(N624="WON",((((O624-1)*K624)*'complete results'!$B$2)+('complete results'!$B$2*(O624-1))),IF(N624="PLACED",((((O624-1)*K624)*'complete results'!$B$2)-'complete results'!$B$2),IF(K624=0,-'complete results'!$B$2,IF(K624=0,-'complete results'!$B$2,-('complete results'!$B$2*2)))))))*D624))</f>
        <v>0</v>
      </c>
    </row>
    <row r="625" spans="9:18" ht="15" x14ac:dyDescent="0.2">
      <c r="I625" s="10"/>
      <c r="J625" s="10"/>
      <c r="K625" s="10"/>
      <c r="N625" s="7"/>
      <c r="O625" s="19">
        <f>((H625-1)*(1-(IF(I625="no",0,'complete results'!$B$3)))+1)</f>
        <v>5.0000000000000044E-2</v>
      </c>
      <c r="P625" s="19">
        <f t="shared" si="17"/>
        <v>0</v>
      </c>
      <c r="Q6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5" s="20">
        <f>IF(ISBLANK(N625),,IF(ISBLANK(H625),,(IF(N625="WON-EW",((((O625-1)*K625)*'complete results'!$B$2)+('complete results'!$B$2*(O625-1))),IF(N625="WON",((((O625-1)*K625)*'complete results'!$B$2)+('complete results'!$B$2*(O625-1))),IF(N625="PLACED",((((O625-1)*K625)*'complete results'!$B$2)-'complete results'!$B$2),IF(K625=0,-'complete results'!$B$2,IF(K625=0,-'complete results'!$B$2,-('complete results'!$B$2*2)))))))*D625))</f>
        <v>0</v>
      </c>
    </row>
    <row r="626" spans="9:18" ht="15" x14ac:dyDescent="0.2">
      <c r="I626" s="10"/>
      <c r="J626" s="10"/>
      <c r="K626" s="10"/>
      <c r="N626" s="7"/>
      <c r="O626" s="19">
        <f>((H626-1)*(1-(IF(I626="no",0,'complete results'!$B$3)))+1)</f>
        <v>5.0000000000000044E-2</v>
      </c>
      <c r="P626" s="19">
        <f t="shared" si="17"/>
        <v>0</v>
      </c>
      <c r="Q6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6" s="20">
        <f>IF(ISBLANK(N626),,IF(ISBLANK(H626),,(IF(N626="WON-EW",((((O626-1)*K626)*'complete results'!$B$2)+('complete results'!$B$2*(O626-1))),IF(N626="WON",((((O626-1)*K626)*'complete results'!$B$2)+('complete results'!$B$2*(O626-1))),IF(N626="PLACED",((((O626-1)*K626)*'complete results'!$B$2)-'complete results'!$B$2),IF(K626=0,-'complete results'!$B$2,IF(K626=0,-'complete results'!$B$2,-('complete results'!$B$2*2)))))))*D626))</f>
        <v>0</v>
      </c>
    </row>
    <row r="627" spans="9:18" ht="15" x14ac:dyDescent="0.2">
      <c r="I627" s="10"/>
      <c r="J627" s="10"/>
      <c r="K627" s="10"/>
      <c r="N627" s="7"/>
      <c r="O627" s="19">
        <f>((H627-1)*(1-(IF(I627="no",0,'complete results'!$B$3)))+1)</f>
        <v>5.0000000000000044E-2</v>
      </c>
      <c r="P627" s="19">
        <f t="shared" si="17"/>
        <v>0</v>
      </c>
      <c r="Q6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7" s="20">
        <f>IF(ISBLANK(N627),,IF(ISBLANK(H627),,(IF(N627="WON-EW",((((O627-1)*K627)*'complete results'!$B$2)+('complete results'!$B$2*(O627-1))),IF(N627="WON",((((O627-1)*K627)*'complete results'!$B$2)+('complete results'!$B$2*(O627-1))),IF(N627="PLACED",((((O627-1)*K627)*'complete results'!$B$2)-'complete results'!$B$2),IF(K627=0,-'complete results'!$B$2,IF(K627=0,-'complete results'!$B$2,-('complete results'!$B$2*2)))))))*D627))</f>
        <v>0</v>
      </c>
    </row>
    <row r="628" spans="9:18" ht="15" x14ac:dyDescent="0.2">
      <c r="I628" s="10"/>
      <c r="J628" s="10"/>
      <c r="K628" s="10"/>
      <c r="N628" s="7"/>
      <c r="O628" s="19">
        <f>((H628-1)*(1-(IF(I628="no",0,'complete results'!$B$3)))+1)</f>
        <v>5.0000000000000044E-2</v>
      </c>
      <c r="P628" s="19">
        <f t="shared" si="17"/>
        <v>0</v>
      </c>
      <c r="Q6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8" s="20">
        <f>IF(ISBLANK(N628),,IF(ISBLANK(H628),,(IF(N628="WON-EW",((((O628-1)*K628)*'complete results'!$B$2)+('complete results'!$B$2*(O628-1))),IF(N628="WON",((((O628-1)*K628)*'complete results'!$B$2)+('complete results'!$B$2*(O628-1))),IF(N628="PLACED",((((O628-1)*K628)*'complete results'!$B$2)-'complete results'!$B$2),IF(K628=0,-'complete results'!$B$2,IF(K628=0,-'complete results'!$B$2,-('complete results'!$B$2*2)))))))*D628))</f>
        <v>0</v>
      </c>
    </row>
    <row r="629" spans="9:18" ht="15" x14ac:dyDescent="0.2">
      <c r="I629" s="10"/>
      <c r="J629" s="10"/>
      <c r="K629" s="10"/>
      <c r="N629" s="7"/>
      <c r="O629" s="19">
        <f>((H629-1)*(1-(IF(I629="no",0,'complete results'!$B$3)))+1)</f>
        <v>5.0000000000000044E-2</v>
      </c>
      <c r="P629" s="19">
        <f t="shared" si="17"/>
        <v>0</v>
      </c>
      <c r="Q6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9" s="20">
        <f>IF(ISBLANK(N629),,IF(ISBLANK(H629),,(IF(N629="WON-EW",((((O629-1)*K629)*'complete results'!$B$2)+('complete results'!$B$2*(O629-1))),IF(N629="WON",((((O629-1)*K629)*'complete results'!$B$2)+('complete results'!$B$2*(O629-1))),IF(N629="PLACED",((((O629-1)*K629)*'complete results'!$B$2)-'complete results'!$B$2),IF(K629=0,-'complete results'!$B$2,IF(K629=0,-'complete results'!$B$2,-('complete results'!$B$2*2)))))))*D629))</f>
        <v>0</v>
      </c>
    </row>
    <row r="630" spans="9:18" ht="15" x14ac:dyDescent="0.2">
      <c r="I630" s="10"/>
      <c r="J630" s="10"/>
      <c r="K630" s="10"/>
      <c r="N630" s="7"/>
      <c r="O630" s="19">
        <f>((H630-1)*(1-(IF(I630="no",0,'complete results'!$B$3)))+1)</f>
        <v>5.0000000000000044E-2</v>
      </c>
      <c r="P630" s="19">
        <f t="shared" si="17"/>
        <v>0</v>
      </c>
      <c r="Q6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0" s="20">
        <f>IF(ISBLANK(N630),,IF(ISBLANK(H630),,(IF(N630="WON-EW",((((O630-1)*K630)*'complete results'!$B$2)+('complete results'!$B$2*(O630-1))),IF(N630="WON",((((O630-1)*K630)*'complete results'!$B$2)+('complete results'!$B$2*(O630-1))),IF(N630="PLACED",((((O630-1)*K630)*'complete results'!$B$2)-'complete results'!$B$2),IF(K630=0,-'complete results'!$B$2,IF(K630=0,-'complete results'!$B$2,-('complete results'!$B$2*2)))))))*D630))</f>
        <v>0</v>
      </c>
    </row>
    <row r="631" spans="9:18" ht="15" x14ac:dyDescent="0.2">
      <c r="I631" s="10"/>
      <c r="J631" s="10"/>
      <c r="K631" s="10"/>
      <c r="N631" s="7"/>
      <c r="O631" s="19">
        <f>((H631-1)*(1-(IF(I631="no",0,'complete results'!$B$3)))+1)</f>
        <v>5.0000000000000044E-2</v>
      </c>
      <c r="P631" s="19">
        <f t="shared" si="17"/>
        <v>0</v>
      </c>
      <c r="Q6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1" s="20">
        <f>IF(ISBLANK(N631),,IF(ISBLANK(H631),,(IF(N631="WON-EW",((((O631-1)*K631)*'complete results'!$B$2)+('complete results'!$B$2*(O631-1))),IF(N631="WON",((((O631-1)*K631)*'complete results'!$B$2)+('complete results'!$B$2*(O631-1))),IF(N631="PLACED",((((O631-1)*K631)*'complete results'!$B$2)-'complete results'!$B$2),IF(K631=0,-'complete results'!$B$2,IF(K631=0,-'complete results'!$B$2,-('complete results'!$B$2*2)))))))*D631))</f>
        <v>0</v>
      </c>
    </row>
    <row r="632" spans="9:18" ht="15" x14ac:dyDescent="0.2">
      <c r="I632" s="10"/>
      <c r="J632" s="10"/>
      <c r="K632" s="10"/>
      <c r="N632" s="7"/>
      <c r="O632" s="19">
        <f>((H632-1)*(1-(IF(I632="no",0,'complete results'!$B$3)))+1)</f>
        <v>5.0000000000000044E-2</v>
      </c>
      <c r="P632" s="19">
        <f t="shared" si="17"/>
        <v>0</v>
      </c>
      <c r="Q6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2" s="20">
        <f>IF(ISBLANK(N632),,IF(ISBLANK(H632),,(IF(N632="WON-EW",((((O632-1)*K632)*'complete results'!$B$2)+('complete results'!$B$2*(O632-1))),IF(N632="WON",((((O632-1)*K632)*'complete results'!$B$2)+('complete results'!$B$2*(O632-1))),IF(N632="PLACED",((((O632-1)*K632)*'complete results'!$B$2)-'complete results'!$B$2),IF(K632=0,-'complete results'!$B$2,IF(K632=0,-'complete results'!$B$2,-('complete results'!$B$2*2)))))))*D632))</f>
        <v>0</v>
      </c>
    </row>
    <row r="633" spans="9:18" ht="15" x14ac:dyDescent="0.2">
      <c r="I633" s="10"/>
      <c r="J633" s="10"/>
      <c r="K633" s="10"/>
      <c r="N633" s="7"/>
      <c r="O633" s="19">
        <f>((H633-1)*(1-(IF(I633="no",0,'complete results'!$B$3)))+1)</f>
        <v>5.0000000000000044E-2</v>
      </c>
      <c r="P633" s="19">
        <f t="shared" si="17"/>
        <v>0</v>
      </c>
      <c r="Q6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3" s="20">
        <f>IF(ISBLANK(N633),,IF(ISBLANK(H633),,(IF(N633="WON-EW",((((O633-1)*K633)*'complete results'!$B$2)+('complete results'!$B$2*(O633-1))),IF(N633="WON",((((O633-1)*K633)*'complete results'!$B$2)+('complete results'!$B$2*(O633-1))),IF(N633="PLACED",((((O633-1)*K633)*'complete results'!$B$2)-'complete results'!$B$2),IF(K633=0,-'complete results'!$B$2,IF(K633=0,-'complete results'!$B$2,-('complete results'!$B$2*2)))))))*D633))</f>
        <v>0</v>
      </c>
    </row>
    <row r="634" spans="9:18" ht="15" x14ac:dyDescent="0.2">
      <c r="I634" s="10"/>
      <c r="J634" s="10"/>
      <c r="K634" s="10"/>
      <c r="N634" s="7"/>
      <c r="O634" s="19">
        <f>((H634-1)*(1-(IF(I634="no",0,'complete results'!$B$3)))+1)</f>
        <v>5.0000000000000044E-2</v>
      </c>
      <c r="P634" s="19">
        <f t="shared" si="17"/>
        <v>0</v>
      </c>
      <c r="Q6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4" s="20">
        <f>IF(ISBLANK(N634),,IF(ISBLANK(H634),,(IF(N634="WON-EW",((((O634-1)*K634)*'complete results'!$B$2)+('complete results'!$B$2*(O634-1))),IF(N634="WON",((((O634-1)*K634)*'complete results'!$B$2)+('complete results'!$B$2*(O634-1))),IF(N634="PLACED",((((O634-1)*K634)*'complete results'!$B$2)-'complete results'!$B$2),IF(K634=0,-'complete results'!$B$2,IF(K634=0,-'complete results'!$B$2,-('complete results'!$B$2*2)))))))*D634))</f>
        <v>0</v>
      </c>
    </row>
    <row r="635" spans="9:18" ht="15" x14ac:dyDescent="0.2">
      <c r="I635" s="10"/>
      <c r="J635" s="10"/>
      <c r="K635" s="10"/>
      <c r="N635" s="7"/>
      <c r="O635" s="19">
        <f>((H635-1)*(1-(IF(I635="no",0,'complete results'!$B$3)))+1)</f>
        <v>5.0000000000000044E-2</v>
      </c>
      <c r="P635" s="19">
        <f t="shared" si="17"/>
        <v>0</v>
      </c>
      <c r="Q6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5" s="20">
        <f>IF(ISBLANK(N635),,IF(ISBLANK(H635),,(IF(N635="WON-EW",((((O635-1)*K635)*'complete results'!$B$2)+('complete results'!$B$2*(O635-1))),IF(N635="WON",((((O635-1)*K635)*'complete results'!$B$2)+('complete results'!$B$2*(O635-1))),IF(N635="PLACED",((((O635-1)*K635)*'complete results'!$B$2)-'complete results'!$B$2),IF(K635=0,-'complete results'!$B$2,IF(K635=0,-'complete results'!$B$2,-('complete results'!$B$2*2)))))))*D635))</f>
        <v>0</v>
      </c>
    </row>
    <row r="636" spans="9:18" ht="15" x14ac:dyDescent="0.2">
      <c r="I636" s="10"/>
      <c r="J636" s="10"/>
      <c r="K636" s="10"/>
      <c r="N636" s="7"/>
      <c r="O636" s="19">
        <f>((H636-1)*(1-(IF(I636="no",0,'complete results'!$B$3)))+1)</f>
        <v>5.0000000000000044E-2</v>
      </c>
      <c r="P636" s="19">
        <f t="shared" si="17"/>
        <v>0</v>
      </c>
      <c r="Q6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6" s="20">
        <f>IF(ISBLANK(N636),,IF(ISBLANK(H636),,(IF(N636="WON-EW",((((O636-1)*K636)*'complete results'!$B$2)+('complete results'!$B$2*(O636-1))),IF(N636="WON",((((O636-1)*K636)*'complete results'!$B$2)+('complete results'!$B$2*(O636-1))),IF(N636="PLACED",((((O636-1)*K636)*'complete results'!$B$2)-'complete results'!$B$2),IF(K636=0,-'complete results'!$B$2,IF(K636=0,-'complete results'!$B$2,-('complete results'!$B$2*2)))))))*D636))</f>
        <v>0</v>
      </c>
    </row>
    <row r="637" spans="9:18" ht="15" x14ac:dyDescent="0.2">
      <c r="I637" s="10"/>
      <c r="J637" s="10"/>
      <c r="K637" s="10"/>
      <c r="N637" s="7"/>
      <c r="O637" s="19">
        <f>((H637-1)*(1-(IF(I637="no",0,'complete results'!$B$3)))+1)</f>
        <v>5.0000000000000044E-2</v>
      </c>
      <c r="P637" s="19">
        <f t="shared" si="17"/>
        <v>0</v>
      </c>
      <c r="Q6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7" s="20">
        <f>IF(ISBLANK(N637),,IF(ISBLANK(H637),,(IF(N637="WON-EW",((((O637-1)*K637)*'complete results'!$B$2)+('complete results'!$B$2*(O637-1))),IF(N637="WON",((((O637-1)*K637)*'complete results'!$B$2)+('complete results'!$B$2*(O637-1))),IF(N637="PLACED",((((O637-1)*K637)*'complete results'!$B$2)-'complete results'!$B$2),IF(K637=0,-'complete results'!$B$2,IF(K637=0,-'complete results'!$B$2,-('complete results'!$B$2*2)))))))*D637))</f>
        <v>0</v>
      </c>
    </row>
    <row r="638" spans="9:18" ht="15" x14ac:dyDescent="0.2">
      <c r="I638" s="10"/>
      <c r="J638" s="10"/>
      <c r="K638" s="10"/>
      <c r="N638" s="7"/>
      <c r="O638" s="19">
        <f>((H638-1)*(1-(IF(I638="no",0,'complete results'!$B$3)))+1)</f>
        <v>5.0000000000000044E-2</v>
      </c>
      <c r="P638" s="19">
        <f t="shared" si="17"/>
        <v>0</v>
      </c>
      <c r="Q6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8" s="20">
        <f>IF(ISBLANK(N638),,IF(ISBLANK(H638),,(IF(N638="WON-EW",((((O638-1)*K638)*'complete results'!$B$2)+('complete results'!$B$2*(O638-1))),IF(N638="WON",((((O638-1)*K638)*'complete results'!$B$2)+('complete results'!$B$2*(O638-1))),IF(N638="PLACED",((((O638-1)*K638)*'complete results'!$B$2)-'complete results'!$B$2),IF(K638=0,-'complete results'!$B$2,IF(K638=0,-'complete results'!$B$2,-('complete results'!$B$2*2)))))))*D638))</f>
        <v>0</v>
      </c>
    </row>
    <row r="639" spans="9:18" ht="15" x14ac:dyDescent="0.2">
      <c r="I639" s="10"/>
      <c r="J639" s="10"/>
      <c r="K639" s="10"/>
      <c r="N639" s="7"/>
      <c r="O639" s="19">
        <f>((H639-1)*(1-(IF(I639="no",0,'complete results'!$B$3)))+1)</f>
        <v>5.0000000000000044E-2</v>
      </c>
      <c r="P639" s="19">
        <f t="shared" si="17"/>
        <v>0</v>
      </c>
      <c r="Q6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9" s="20">
        <f>IF(ISBLANK(N639),,IF(ISBLANK(H639),,(IF(N639="WON-EW",((((O639-1)*K639)*'complete results'!$B$2)+('complete results'!$B$2*(O639-1))),IF(N639="WON",((((O639-1)*K639)*'complete results'!$B$2)+('complete results'!$B$2*(O639-1))),IF(N639="PLACED",((((O639-1)*K639)*'complete results'!$B$2)-'complete results'!$B$2),IF(K639=0,-'complete results'!$B$2,IF(K639=0,-'complete results'!$B$2,-('complete results'!$B$2*2)))))))*D639))</f>
        <v>0</v>
      </c>
    </row>
    <row r="640" spans="9:18" ht="15" x14ac:dyDescent="0.2">
      <c r="I640" s="10"/>
      <c r="J640" s="10"/>
      <c r="K640" s="10"/>
      <c r="N640" s="7"/>
      <c r="O640" s="19">
        <f>((H640-1)*(1-(IF(I640="no",0,'complete results'!$B$3)))+1)</f>
        <v>5.0000000000000044E-2</v>
      </c>
      <c r="P640" s="19">
        <f t="shared" si="17"/>
        <v>0</v>
      </c>
      <c r="Q6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0" s="20">
        <f>IF(ISBLANK(N640),,IF(ISBLANK(H640),,(IF(N640="WON-EW",((((O640-1)*K640)*'complete results'!$B$2)+('complete results'!$B$2*(O640-1))),IF(N640="WON",((((O640-1)*K640)*'complete results'!$B$2)+('complete results'!$B$2*(O640-1))),IF(N640="PLACED",((((O640-1)*K640)*'complete results'!$B$2)-'complete results'!$B$2),IF(K640=0,-'complete results'!$B$2,IF(K640=0,-'complete results'!$B$2,-('complete results'!$B$2*2)))))))*D640))</f>
        <v>0</v>
      </c>
    </row>
    <row r="641" spans="9:18" ht="15" x14ac:dyDescent="0.2">
      <c r="I641" s="10"/>
      <c r="J641" s="10"/>
      <c r="K641" s="10"/>
      <c r="N641" s="7"/>
      <c r="O641" s="19">
        <f>((H641-1)*(1-(IF(I641="no",0,'complete results'!$B$3)))+1)</f>
        <v>5.0000000000000044E-2</v>
      </c>
      <c r="P641" s="19">
        <f t="shared" si="17"/>
        <v>0</v>
      </c>
      <c r="Q6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1" s="20">
        <f>IF(ISBLANK(N641),,IF(ISBLANK(H641),,(IF(N641="WON-EW",((((O641-1)*K641)*'complete results'!$B$2)+('complete results'!$B$2*(O641-1))),IF(N641="WON",((((O641-1)*K641)*'complete results'!$B$2)+('complete results'!$B$2*(O641-1))),IF(N641="PLACED",((((O641-1)*K641)*'complete results'!$B$2)-'complete results'!$B$2),IF(K641=0,-'complete results'!$B$2,IF(K641=0,-'complete results'!$B$2,-('complete results'!$B$2*2)))))))*D641))</f>
        <v>0</v>
      </c>
    </row>
    <row r="642" spans="9:18" ht="15" x14ac:dyDescent="0.2">
      <c r="I642" s="10"/>
      <c r="J642" s="10"/>
      <c r="K642" s="10"/>
      <c r="N642" s="7"/>
      <c r="O642" s="19">
        <f>((H642-1)*(1-(IF(I642="no",0,'complete results'!$B$3)))+1)</f>
        <v>5.0000000000000044E-2</v>
      </c>
      <c r="P642" s="19">
        <f t="shared" si="17"/>
        <v>0</v>
      </c>
      <c r="Q6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2" s="20">
        <f>IF(ISBLANK(N642),,IF(ISBLANK(H642),,(IF(N642="WON-EW",((((O642-1)*K642)*'complete results'!$B$2)+('complete results'!$B$2*(O642-1))),IF(N642="WON",((((O642-1)*K642)*'complete results'!$B$2)+('complete results'!$B$2*(O642-1))),IF(N642="PLACED",((((O642-1)*K642)*'complete results'!$B$2)-'complete results'!$B$2),IF(K642=0,-'complete results'!$B$2,IF(K642=0,-'complete results'!$B$2,-('complete results'!$B$2*2)))))))*D642))</f>
        <v>0</v>
      </c>
    </row>
    <row r="643" spans="9:18" ht="15" x14ac:dyDescent="0.2">
      <c r="I643" s="10"/>
      <c r="J643" s="10"/>
      <c r="K643" s="10"/>
      <c r="N643" s="7"/>
      <c r="O643" s="19">
        <f>((H643-1)*(1-(IF(I643="no",0,'complete results'!$B$3)))+1)</f>
        <v>5.0000000000000044E-2</v>
      </c>
      <c r="P643" s="19">
        <f t="shared" si="17"/>
        <v>0</v>
      </c>
      <c r="Q6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3" s="20">
        <f>IF(ISBLANK(N643),,IF(ISBLANK(H643),,(IF(N643="WON-EW",((((O643-1)*K643)*'complete results'!$B$2)+('complete results'!$B$2*(O643-1))),IF(N643="WON",((((O643-1)*K643)*'complete results'!$B$2)+('complete results'!$B$2*(O643-1))),IF(N643="PLACED",((((O643-1)*K643)*'complete results'!$B$2)-'complete results'!$B$2),IF(K643=0,-'complete results'!$B$2,IF(K643=0,-'complete results'!$B$2,-('complete results'!$B$2*2)))))))*D643))</f>
        <v>0</v>
      </c>
    </row>
    <row r="644" spans="9:18" ht="15" x14ac:dyDescent="0.2">
      <c r="I644" s="10"/>
      <c r="J644" s="10"/>
      <c r="K644" s="10"/>
      <c r="N644" s="7"/>
      <c r="O644" s="19">
        <f>((H644-1)*(1-(IF(I644="no",0,'complete results'!$B$3)))+1)</f>
        <v>5.0000000000000044E-2</v>
      </c>
      <c r="P644" s="19">
        <f t="shared" si="17"/>
        <v>0</v>
      </c>
      <c r="Q6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4" s="20">
        <f>IF(ISBLANK(N644),,IF(ISBLANK(H644),,(IF(N644="WON-EW",((((O644-1)*K644)*'complete results'!$B$2)+('complete results'!$B$2*(O644-1))),IF(N644="WON",((((O644-1)*K644)*'complete results'!$B$2)+('complete results'!$B$2*(O644-1))),IF(N644="PLACED",((((O644-1)*K644)*'complete results'!$B$2)-'complete results'!$B$2),IF(K644=0,-'complete results'!$B$2,IF(K644=0,-'complete results'!$B$2,-('complete results'!$B$2*2)))))))*D644))</f>
        <v>0</v>
      </c>
    </row>
    <row r="645" spans="9:18" ht="15" x14ac:dyDescent="0.2">
      <c r="I645" s="10"/>
      <c r="J645" s="10"/>
      <c r="K645" s="10"/>
      <c r="N645" s="7"/>
      <c r="O645" s="19">
        <f>((H645-1)*(1-(IF(I645="no",0,'complete results'!$B$3)))+1)</f>
        <v>5.0000000000000044E-2</v>
      </c>
      <c r="P645" s="19">
        <f t="shared" si="17"/>
        <v>0</v>
      </c>
      <c r="Q6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5" s="20">
        <f>IF(ISBLANK(N645),,IF(ISBLANK(H645),,(IF(N645="WON-EW",((((O645-1)*K645)*'complete results'!$B$2)+('complete results'!$B$2*(O645-1))),IF(N645="WON",((((O645-1)*K645)*'complete results'!$B$2)+('complete results'!$B$2*(O645-1))),IF(N645="PLACED",((((O645-1)*K645)*'complete results'!$B$2)-'complete results'!$B$2),IF(K645=0,-'complete results'!$B$2,IF(K645=0,-'complete results'!$B$2,-('complete results'!$B$2*2)))))))*D645))</f>
        <v>0</v>
      </c>
    </row>
    <row r="646" spans="9:18" ht="15" x14ac:dyDescent="0.2">
      <c r="I646" s="10"/>
      <c r="J646" s="10"/>
      <c r="K646" s="10"/>
      <c r="N646" s="7"/>
      <c r="O646" s="19">
        <f>((H646-1)*(1-(IF(I646="no",0,'complete results'!$B$3)))+1)</f>
        <v>5.0000000000000044E-2</v>
      </c>
      <c r="P646" s="19">
        <f t="shared" si="17"/>
        <v>0</v>
      </c>
      <c r="Q6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6" s="20">
        <f>IF(ISBLANK(N646),,IF(ISBLANK(H646),,(IF(N646="WON-EW",((((O646-1)*K646)*'complete results'!$B$2)+('complete results'!$B$2*(O646-1))),IF(N646="WON",((((O646-1)*K646)*'complete results'!$B$2)+('complete results'!$B$2*(O646-1))),IF(N646="PLACED",((((O646-1)*K646)*'complete results'!$B$2)-'complete results'!$B$2),IF(K646=0,-'complete results'!$B$2,IF(K646=0,-'complete results'!$B$2,-('complete results'!$B$2*2)))))))*D646))</f>
        <v>0</v>
      </c>
    </row>
    <row r="647" spans="9:18" ht="15" x14ac:dyDescent="0.2">
      <c r="I647" s="10"/>
      <c r="J647" s="10"/>
      <c r="K647" s="10"/>
      <c r="N647" s="7"/>
      <c r="O647" s="19">
        <f>((H647-1)*(1-(IF(I647="no",0,'complete results'!$B$3)))+1)</f>
        <v>5.0000000000000044E-2</v>
      </c>
      <c r="P647" s="19">
        <f t="shared" si="17"/>
        <v>0</v>
      </c>
      <c r="Q6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7" s="20">
        <f>IF(ISBLANK(N647),,IF(ISBLANK(H647),,(IF(N647="WON-EW",((((O647-1)*K647)*'complete results'!$B$2)+('complete results'!$B$2*(O647-1))),IF(N647="WON",((((O647-1)*K647)*'complete results'!$B$2)+('complete results'!$B$2*(O647-1))),IF(N647="PLACED",((((O647-1)*K647)*'complete results'!$B$2)-'complete results'!$B$2),IF(K647=0,-'complete results'!$B$2,IF(K647=0,-'complete results'!$B$2,-('complete results'!$B$2*2)))))))*D647))</f>
        <v>0</v>
      </c>
    </row>
    <row r="648" spans="9:18" ht="15" x14ac:dyDescent="0.2">
      <c r="I648" s="10"/>
      <c r="J648" s="10"/>
      <c r="K648" s="10"/>
      <c r="N648" s="7"/>
      <c r="O648" s="19">
        <f>((H648-1)*(1-(IF(I648="no",0,'complete results'!$B$3)))+1)</f>
        <v>5.0000000000000044E-2</v>
      </c>
      <c r="P648" s="19">
        <f t="shared" si="17"/>
        <v>0</v>
      </c>
      <c r="Q6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8" s="20">
        <f>IF(ISBLANK(N648),,IF(ISBLANK(H648),,(IF(N648="WON-EW",((((O648-1)*K648)*'complete results'!$B$2)+('complete results'!$B$2*(O648-1))),IF(N648="WON",((((O648-1)*K648)*'complete results'!$B$2)+('complete results'!$B$2*(O648-1))),IF(N648="PLACED",((((O648-1)*K648)*'complete results'!$B$2)-'complete results'!$B$2),IF(K648=0,-'complete results'!$B$2,IF(K648=0,-'complete results'!$B$2,-('complete results'!$B$2*2)))))))*D648))</f>
        <v>0</v>
      </c>
    </row>
    <row r="649" spans="9:18" ht="15" x14ac:dyDescent="0.2">
      <c r="I649" s="10"/>
      <c r="J649" s="10"/>
      <c r="K649" s="10"/>
      <c r="N649" s="7"/>
      <c r="O649" s="19">
        <f>((H649-1)*(1-(IF(I649="no",0,'complete results'!$B$3)))+1)</f>
        <v>5.0000000000000044E-2</v>
      </c>
      <c r="P649" s="19">
        <f t="shared" si="17"/>
        <v>0</v>
      </c>
      <c r="Q6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9" s="20">
        <f>IF(ISBLANK(N649),,IF(ISBLANK(H649),,(IF(N649="WON-EW",((((O649-1)*K649)*'complete results'!$B$2)+('complete results'!$B$2*(O649-1))),IF(N649="WON",((((O649-1)*K649)*'complete results'!$B$2)+('complete results'!$B$2*(O649-1))),IF(N649="PLACED",((((O649-1)*K649)*'complete results'!$B$2)-'complete results'!$B$2),IF(K649=0,-'complete results'!$B$2,IF(K649=0,-'complete results'!$B$2,-('complete results'!$B$2*2)))))))*D649))</f>
        <v>0</v>
      </c>
    </row>
    <row r="650" spans="9:18" ht="15" x14ac:dyDescent="0.2">
      <c r="I650" s="10"/>
      <c r="J650" s="10"/>
      <c r="K650" s="10"/>
      <c r="N650" s="7"/>
      <c r="O650" s="19">
        <f>((H650-1)*(1-(IF(I650="no",0,'complete results'!$B$3)))+1)</f>
        <v>5.0000000000000044E-2</v>
      </c>
      <c r="P650" s="19">
        <f t="shared" si="17"/>
        <v>0</v>
      </c>
      <c r="Q6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0" s="20">
        <f>IF(ISBLANK(N650),,IF(ISBLANK(H650),,(IF(N650="WON-EW",((((O650-1)*K650)*'complete results'!$B$2)+('complete results'!$B$2*(O650-1))),IF(N650="WON",((((O650-1)*K650)*'complete results'!$B$2)+('complete results'!$B$2*(O650-1))),IF(N650="PLACED",((((O650-1)*K650)*'complete results'!$B$2)-'complete results'!$B$2),IF(K650=0,-'complete results'!$B$2,IF(K650=0,-'complete results'!$B$2,-('complete results'!$B$2*2)))))))*D650))</f>
        <v>0</v>
      </c>
    </row>
    <row r="651" spans="9:18" ht="15" x14ac:dyDescent="0.2">
      <c r="I651" s="10"/>
      <c r="J651" s="10"/>
      <c r="K651" s="10"/>
      <c r="N651" s="7"/>
      <c r="O651" s="19">
        <f>((H651-1)*(1-(IF(I651="no",0,'complete results'!$B$3)))+1)</f>
        <v>5.0000000000000044E-2</v>
      </c>
      <c r="P651" s="19">
        <f t="shared" si="17"/>
        <v>0</v>
      </c>
      <c r="Q6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1" s="20">
        <f>IF(ISBLANK(N651),,IF(ISBLANK(H651),,(IF(N651="WON-EW",((((O651-1)*K651)*'complete results'!$B$2)+('complete results'!$B$2*(O651-1))),IF(N651="WON",((((O651-1)*K651)*'complete results'!$B$2)+('complete results'!$B$2*(O651-1))),IF(N651="PLACED",((((O651-1)*K651)*'complete results'!$B$2)-'complete results'!$B$2),IF(K651=0,-'complete results'!$B$2,IF(K651=0,-'complete results'!$B$2,-('complete results'!$B$2*2)))))))*D651))</f>
        <v>0</v>
      </c>
    </row>
    <row r="652" spans="9:18" ht="15" x14ac:dyDescent="0.2">
      <c r="I652" s="10"/>
      <c r="J652" s="10"/>
      <c r="K652" s="10"/>
      <c r="N652" s="7"/>
      <c r="O652" s="19">
        <f>((H652-1)*(1-(IF(I652="no",0,'complete results'!$B$3)))+1)</f>
        <v>5.0000000000000044E-2</v>
      </c>
      <c r="P652" s="19">
        <f t="shared" si="17"/>
        <v>0</v>
      </c>
      <c r="Q6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2" s="20">
        <f>IF(ISBLANK(N652),,IF(ISBLANK(H652),,(IF(N652="WON-EW",((((O652-1)*K652)*'complete results'!$B$2)+('complete results'!$B$2*(O652-1))),IF(N652="WON",((((O652-1)*K652)*'complete results'!$B$2)+('complete results'!$B$2*(O652-1))),IF(N652="PLACED",((((O652-1)*K652)*'complete results'!$B$2)-'complete results'!$B$2),IF(K652=0,-'complete results'!$B$2,IF(K652=0,-'complete results'!$B$2,-('complete results'!$B$2*2)))))))*D652))</f>
        <v>0</v>
      </c>
    </row>
    <row r="653" spans="9:18" ht="15" x14ac:dyDescent="0.2">
      <c r="I653" s="10"/>
      <c r="J653" s="10"/>
      <c r="K653" s="10"/>
      <c r="N653" s="7"/>
      <c r="O653" s="19">
        <f>((H653-1)*(1-(IF(I653="no",0,'complete results'!$B$3)))+1)</f>
        <v>5.0000000000000044E-2</v>
      </c>
      <c r="P653" s="19">
        <f t="shared" si="17"/>
        <v>0</v>
      </c>
      <c r="Q6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3" s="20">
        <f>IF(ISBLANK(N653),,IF(ISBLANK(H653),,(IF(N653="WON-EW",((((O653-1)*K653)*'complete results'!$B$2)+('complete results'!$B$2*(O653-1))),IF(N653="WON",((((O653-1)*K653)*'complete results'!$B$2)+('complete results'!$B$2*(O653-1))),IF(N653="PLACED",((((O653-1)*K653)*'complete results'!$B$2)-'complete results'!$B$2),IF(K653=0,-'complete results'!$B$2,IF(K653=0,-'complete results'!$B$2,-('complete results'!$B$2*2)))))))*D653))</f>
        <v>0</v>
      </c>
    </row>
    <row r="654" spans="9:18" ht="15" x14ac:dyDescent="0.2">
      <c r="I654" s="10"/>
      <c r="J654" s="10"/>
      <c r="K654" s="10"/>
      <c r="N654" s="7"/>
      <c r="O654" s="19">
        <f>((H654-1)*(1-(IF(I654="no",0,'complete results'!$B$3)))+1)</f>
        <v>5.0000000000000044E-2</v>
      </c>
      <c r="P654" s="19">
        <f t="shared" si="17"/>
        <v>0</v>
      </c>
      <c r="Q6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4" s="20">
        <f>IF(ISBLANK(N654),,IF(ISBLANK(H654),,(IF(N654="WON-EW",((((O654-1)*K654)*'complete results'!$B$2)+('complete results'!$B$2*(O654-1))),IF(N654="WON",((((O654-1)*K654)*'complete results'!$B$2)+('complete results'!$B$2*(O654-1))),IF(N654="PLACED",((((O654-1)*K654)*'complete results'!$B$2)-'complete results'!$B$2),IF(K654=0,-'complete results'!$B$2,IF(K654=0,-'complete results'!$B$2,-('complete results'!$B$2*2)))))))*D654))</f>
        <v>0</v>
      </c>
    </row>
    <row r="655" spans="9:18" ht="15" x14ac:dyDescent="0.2">
      <c r="I655" s="10"/>
      <c r="J655" s="10"/>
      <c r="K655" s="10"/>
      <c r="N655" s="7"/>
      <c r="O655" s="19">
        <f>((H655-1)*(1-(IF(I655="no",0,'complete results'!$B$3)))+1)</f>
        <v>5.0000000000000044E-2</v>
      </c>
      <c r="P655" s="19">
        <f t="shared" si="17"/>
        <v>0</v>
      </c>
      <c r="Q6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5" s="20">
        <f>IF(ISBLANK(N655),,IF(ISBLANK(H655),,(IF(N655="WON-EW",((((O655-1)*K655)*'complete results'!$B$2)+('complete results'!$B$2*(O655-1))),IF(N655="WON",((((O655-1)*K655)*'complete results'!$B$2)+('complete results'!$B$2*(O655-1))),IF(N655="PLACED",((((O655-1)*K655)*'complete results'!$B$2)-'complete results'!$B$2),IF(K655=0,-'complete results'!$B$2,IF(K655=0,-'complete results'!$B$2,-('complete results'!$B$2*2)))))))*D655))</f>
        <v>0</v>
      </c>
    </row>
    <row r="656" spans="9:18" ht="15" x14ac:dyDescent="0.2">
      <c r="I656" s="10"/>
      <c r="J656" s="10"/>
      <c r="K656" s="10"/>
      <c r="N656" s="7"/>
      <c r="O656" s="19">
        <f>((H656-1)*(1-(IF(I656="no",0,'complete results'!$B$3)))+1)</f>
        <v>5.0000000000000044E-2</v>
      </c>
      <c r="P656" s="19">
        <f t="shared" si="17"/>
        <v>0</v>
      </c>
      <c r="Q6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6" s="20">
        <f>IF(ISBLANK(N656),,IF(ISBLANK(H656),,(IF(N656="WON-EW",((((O656-1)*K656)*'complete results'!$B$2)+('complete results'!$B$2*(O656-1))),IF(N656="WON",((((O656-1)*K656)*'complete results'!$B$2)+('complete results'!$B$2*(O656-1))),IF(N656="PLACED",((((O656-1)*K656)*'complete results'!$B$2)-'complete results'!$B$2),IF(K656=0,-'complete results'!$B$2,IF(K656=0,-'complete results'!$B$2,-('complete results'!$B$2*2)))))))*D656))</f>
        <v>0</v>
      </c>
    </row>
    <row r="657" spans="9:18" ht="15" x14ac:dyDescent="0.2">
      <c r="I657" s="10"/>
      <c r="J657" s="10"/>
      <c r="K657" s="10"/>
      <c r="N657" s="7"/>
      <c r="O657" s="19">
        <f>((H657-1)*(1-(IF(I657="no",0,'complete results'!$B$3)))+1)</f>
        <v>5.0000000000000044E-2</v>
      </c>
      <c r="P657" s="19">
        <f t="shared" si="17"/>
        <v>0</v>
      </c>
      <c r="Q6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7" s="20">
        <f>IF(ISBLANK(N657),,IF(ISBLANK(H657),,(IF(N657="WON-EW",((((O657-1)*K657)*'complete results'!$B$2)+('complete results'!$B$2*(O657-1))),IF(N657="WON",((((O657-1)*K657)*'complete results'!$B$2)+('complete results'!$B$2*(O657-1))),IF(N657="PLACED",((((O657-1)*K657)*'complete results'!$B$2)-'complete results'!$B$2),IF(K657=0,-'complete results'!$B$2,IF(K657=0,-'complete results'!$B$2,-('complete results'!$B$2*2)))))))*D657))</f>
        <v>0</v>
      </c>
    </row>
    <row r="658" spans="9:18" ht="15" x14ac:dyDescent="0.2">
      <c r="I658" s="10"/>
      <c r="J658" s="10"/>
      <c r="K658" s="10"/>
      <c r="N658" s="7"/>
      <c r="O658" s="19">
        <f>((H658-1)*(1-(IF(I658="no",0,'complete results'!$B$3)))+1)</f>
        <v>5.0000000000000044E-2</v>
      </c>
      <c r="P658" s="19">
        <f t="shared" si="17"/>
        <v>0</v>
      </c>
      <c r="Q6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8" s="20">
        <f>IF(ISBLANK(N658),,IF(ISBLANK(H658),,(IF(N658="WON-EW",((((O658-1)*K658)*'complete results'!$B$2)+('complete results'!$B$2*(O658-1))),IF(N658="WON",((((O658-1)*K658)*'complete results'!$B$2)+('complete results'!$B$2*(O658-1))),IF(N658="PLACED",((((O658-1)*K658)*'complete results'!$B$2)-'complete results'!$B$2),IF(K658=0,-'complete results'!$B$2,IF(K658=0,-'complete results'!$B$2,-('complete results'!$B$2*2)))))))*D658))</f>
        <v>0</v>
      </c>
    </row>
    <row r="659" spans="9:18" ht="15" x14ac:dyDescent="0.2">
      <c r="I659" s="10"/>
      <c r="J659" s="10"/>
      <c r="K659" s="10"/>
      <c r="N659" s="7"/>
      <c r="O659" s="19">
        <f>((H659-1)*(1-(IF(I659="no",0,'complete results'!$B$3)))+1)</f>
        <v>5.0000000000000044E-2</v>
      </c>
      <c r="P659" s="19">
        <f t="shared" si="17"/>
        <v>0</v>
      </c>
      <c r="Q6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9" s="20">
        <f>IF(ISBLANK(N659),,IF(ISBLANK(H659),,(IF(N659="WON-EW",((((O659-1)*K659)*'complete results'!$B$2)+('complete results'!$B$2*(O659-1))),IF(N659="WON",((((O659-1)*K659)*'complete results'!$B$2)+('complete results'!$B$2*(O659-1))),IF(N659="PLACED",((((O659-1)*K659)*'complete results'!$B$2)-'complete results'!$B$2),IF(K659=0,-'complete results'!$B$2,IF(K659=0,-'complete results'!$B$2,-('complete results'!$B$2*2)))))))*D659))</f>
        <v>0</v>
      </c>
    </row>
    <row r="660" spans="9:18" ht="15" x14ac:dyDescent="0.2">
      <c r="I660" s="10"/>
      <c r="J660" s="10"/>
      <c r="K660" s="10"/>
      <c r="N660" s="7"/>
      <c r="O660" s="19">
        <f>((H660-1)*(1-(IF(I660="no",0,'complete results'!$B$3)))+1)</f>
        <v>5.0000000000000044E-2</v>
      </c>
      <c r="P660" s="19">
        <f t="shared" ref="P660:P723" si="18">D660*IF(J660="yes",2,1)</f>
        <v>0</v>
      </c>
      <c r="Q6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0" s="20">
        <f>IF(ISBLANK(N660),,IF(ISBLANK(H660),,(IF(N660="WON-EW",((((O660-1)*K660)*'complete results'!$B$2)+('complete results'!$B$2*(O660-1))),IF(N660="WON",((((O660-1)*K660)*'complete results'!$B$2)+('complete results'!$B$2*(O660-1))),IF(N660="PLACED",((((O660-1)*K660)*'complete results'!$B$2)-'complete results'!$B$2),IF(K660=0,-'complete results'!$B$2,IF(K660=0,-'complete results'!$B$2,-('complete results'!$B$2*2)))))))*D660))</f>
        <v>0</v>
      </c>
    </row>
    <row r="661" spans="9:18" ht="15" x14ac:dyDescent="0.2">
      <c r="I661" s="10"/>
      <c r="J661" s="10"/>
      <c r="K661" s="10"/>
      <c r="N661" s="7"/>
      <c r="O661" s="19">
        <f>((H661-1)*(1-(IF(I661="no",0,'complete results'!$B$3)))+1)</f>
        <v>5.0000000000000044E-2</v>
      </c>
      <c r="P661" s="19">
        <f t="shared" si="18"/>
        <v>0</v>
      </c>
      <c r="Q6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1" s="20">
        <f>IF(ISBLANK(N661),,IF(ISBLANK(H661),,(IF(N661="WON-EW",((((O661-1)*K661)*'complete results'!$B$2)+('complete results'!$B$2*(O661-1))),IF(N661="WON",((((O661-1)*K661)*'complete results'!$B$2)+('complete results'!$B$2*(O661-1))),IF(N661="PLACED",((((O661-1)*K661)*'complete results'!$B$2)-'complete results'!$B$2),IF(K661=0,-'complete results'!$B$2,IF(K661=0,-'complete results'!$B$2,-('complete results'!$B$2*2)))))))*D661))</f>
        <v>0</v>
      </c>
    </row>
    <row r="662" spans="9:18" ht="15" x14ac:dyDescent="0.2">
      <c r="I662" s="10"/>
      <c r="J662" s="10"/>
      <c r="K662" s="10"/>
      <c r="N662" s="7"/>
      <c r="O662" s="19">
        <f>((H662-1)*(1-(IF(I662="no",0,'complete results'!$B$3)))+1)</f>
        <v>5.0000000000000044E-2</v>
      </c>
      <c r="P662" s="19">
        <f t="shared" si="18"/>
        <v>0</v>
      </c>
      <c r="Q6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2" s="20">
        <f>IF(ISBLANK(N662),,IF(ISBLANK(H662),,(IF(N662="WON-EW",((((O662-1)*K662)*'complete results'!$B$2)+('complete results'!$B$2*(O662-1))),IF(N662="WON",((((O662-1)*K662)*'complete results'!$B$2)+('complete results'!$B$2*(O662-1))),IF(N662="PLACED",((((O662-1)*K662)*'complete results'!$B$2)-'complete results'!$B$2),IF(K662=0,-'complete results'!$B$2,IF(K662=0,-'complete results'!$B$2,-('complete results'!$B$2*2)))))))*D662))</f>
        <v>0</v>
      </c>
    </row>
    <row r="663" spans="9:18" ht="15" x14ac:dyDescent="0.2">
      <c r="I663" s="10"/>
      <c r="J663" s="10"/>
      <c r="K663" s="10"/>
      <c r="N663" s="7"/>
      <c r="O663" s="19">
        <f>((H663-1)*(1-(IF(I663="no",0,'complete results'!$B$3)))+1)</f>
        <v>5.0000000000000044E-2</v>
      </c>
      <c r="P663" s="19">
        <f t="shared" si="18"/>
        <v>0</v>
      </c>
      <c r="Q6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3" s="20">
        <f>IF(ISBLANK(N663),,IF(ISBLANK(H663),,(IF(N663="WON-EW",((((O663-1)*K663)*'complete results'!$B$2)+('complete results'!$B$2*(O663-1))),IF(N663="WON",((((O663-1)*K663)*'complete results'!$B$2)+('complete results'!$B$2*(O663-1))),IF(N663="PLACED",((((O663-1)*K663)*'complete results'!$B$2)-'complete results'!$B$2),IF(K663=0,-'complete results'!$B$2,IF(K663=0,-'complete results'!$B$2,-('complete results'!$B$2*2)))))))*D663))</f>
        <v>0</v>
      </c>
    </row>
    <row r="664" spans="9:18" ht="15" x14ac:dyDescent="0.2">
      <c r="I664" s="10"/>
      <c r="J664" s="10"/>
      <c r="K664" s="10"/>
      <c r="N664" s="7"/>
      <c r="O664" s="19">
        <f>((H664-1)*(1-(IF(I664="no",0,'complete results'!$B$3)))+1)</f>
        <v>5.0000000000000044E-2</v>
      </c>
      <c r="P664" s="19">
        <f t="shared" si="18"/>
        <v>0</v>
      </c>
      <c r="Q6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4" s="20">
        <f>IF(ISBLANK(N664),,IF(ISBLANK(H664),,(IF(N664="WON-EW",((((O664-1)*K664)*'complete results'!$B$2)+('complete results'!$B$2*(O664-1))),IF(N664="WON",((((O664-1)*K664)*'complete results'!$B$2)+('complete results'!$B$2*(O664-1))),IF(N664="PLACED",((((O664-1)*K664)*'complete results'!$B$2)-'complete results'!$B$2),IF(K664=0,-'complete results'!$B$2,IF(K664=0,-'complete results'!$B$2,-('complete results'!$B$2*2)))))))*D664))</f>
        <v>0</v>
      </c>
    </row>
    <row r="665" spans="9:18" ht="15" x14ac:dyDescent="0.2">
      <c r="I665" s="10"/>
      <c r="J665" s="10"/>
      <c r="K665" s="10"/>
      <c r="N665" s="7"/>
      <c r="O665" s="19">
        <f>((H665-1)*(1-(IF(I665="no",0,'complete results'!$B$3)))+1)</f>
        <v>5.0000000000000044E-2</v>
      </c>
      <c r="P665" s="19">
        <f t="shared" si="18"/>
        <v>0</v>
      </c>
      <c r="Q6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5" s="20">
        <f>IF(ISBLANK(N665),,IF(ISBLANK(H665),,(IF(N665="WON-EW",((((O665-1)*K665)*'complete results'!$B$2)+('complete results'!$B$2*(O665-1))),IF(N665="WON",((((O665-1)*K665)*'complete results'!$B$2)+('complete results'!$B$2*(O665-1))),IF(N665="PLACED",((((O665-1)*K665)*'complete results'!$B$2)-'complete results'!$B$2),IF(K665=0,-'complete results'!$B$2,IF(K665=0,-'complete results'!$B$2,-('complete results'!$B$2*2)))))))*D665))</f>
        <v>0</v>
      </c>
    </row>
    <row r="666" spans="9:18" ht="15" x14ac:dyDescent="0.2">
      <c r="I666" s="10"/>
      <c r="J666" s="10"/>
      <c r="K666" s="10"/>
      <c r="N666" s="7"/>
      <c r="O666" s="19">
        <f>((H666-1)*(1-(IF(I666="no",0,'complete results'!$B$3)))+1)</f>
        <v>5.0000000000000044E-2</v>
      </c>
      <c r="P666" s="19">
        <f t="shared" si="18"/>
        <v>0</v>
      </c>
      <c r="Q6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6" s="20">
        <f>IF(ISBLANK(N666),,IF(ISBLANK(H666),,(IF(N666="WON-EW",((((O666-1)*K666)*'complete results'!$B$2)+('complete results'!$B$2*(O666-1))),IF(N666="WON",((((O666-1)*K666)*'complete results'!$B$2)+('complete results'!$B$2*(O666-1))),IF(N666="PLACED",((((O666-1)*K666)*'complete results'!$B$2)-'complete results'!$B$2),IF(K666=0,-'complete results'!$B$2,IF(K666=0,-'complete results'!$B$2,-('complete results'!$B$2*2)))))))*D666))</f>
        <v>0</v>
      </c>
    </row>
    <row r="667" spans="9:18" ht="15" x14ac:dyDescent="0.2">
      <c r="I667" s="10"/>
      <c r="J667" s="10"/>
      <c r="K667" s="10"/>
      <c r="N667" s="7"/>
      <c r="O667" s="19">
        <f>((H667-1)*(1-(IF(I667="no",0,'complete results'!$B$3)))+1)</f>
        <v>5.0000000000000044E-2</v>
      </c>
      <c r="P667" s="19">
        <f t="shared" si="18"/>
        <v>0</v>
      </c>
      <c r="Q6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7" s="20">
        <f>IF(ISBLANK(N667),,IF(ISBLANK(H667),,(IF(N667="WON-EW",((((O667-1)*K667)*'complete results'!$B$2)+('complete results'!$B$2*(O667-1))),IF(N667="WON",((((O667-1)*K667)*'complete results'!$B$2)+('complete results'!$B$2*(O667-1))),IF(N667="PLACED",((((O667-1)*K667)*'complete results'!$B$2)-'complete results'!$B$2),IF(K667=0,-'complete results'!$B$2,IF(K667=0,-'complete results'!$B$2,-('complete results'!$B$2*2)))))))*D667))</f>
        <v>0</v>
      </c>
    </row>
    <row r="668" spans="9:18" ht="15" x14ac:dyDescent="0.2">
      <c r="I668" s="10"/>
      <c r="J668" s="10"/>
      <c r="K668" s="10"/>
      <c r="N668" s="7"/>
      <c r="O668" s="19">
        <f>((H668-1)*(1-(IF(I668="no",0,'complete results'!$B$3)))+1)</f>
        <v>5.0000000000000044E-2</v>
      </c>
      <c r="P668" s="19">
        <f t="shared" si="18"/>
        <v>0</v>
      </c>
      <c r="Q6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8" s="20">
        <f>IF(ISBLANK(N668),,IF(ISBLANK(H668),,(IF(N668="WON-EW",((((O668-1)*K668)*'complete results'!$B$2)+('complete results'!$B$2*(O668-1))),IF(N668="WON",((((O668-1)*K668)*'complete results'!$B$2)+('complete results'!$B$2*(O668-1))),IF(N668="PLACED",((((O668-1)*K668)*'complete results'!$B$2)-'complete results'!$B$2),IF(K668=0,-'complete results'!$B$2,IF(K668=0,-'complete results'!$B$2,-('complete results'!$B$2*2)))))))*D668))</f>
        <v>0</v>
      </c>
    </row>
    <row r="669" spans="9:18" ht="15" x14ac:dyDescent="0.2">
      <c r="I669" s="10"/>
      <c r="J669" s="10"/>
      <c r="K669" s="10"/>
      <c r="N669" s="7"/>
      <c r="O669" s="19">
        <f>((H669-1)*(1-(IF(I669="no",0,'complete results'!$B$3)))+1)</f>
        <v>5.0000000000000044E-2</v>
      </c>
      <c r="P669" s="19">
        <f t="shared" si="18"/>
        <v>0</v>
      </c>
      <c r="Q6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9" s="20">
        <f>IF(ISBLANK(N669),,IF(ISBLANK(H669),,(IF(N669="WON-EW",((((O669-1)*K669)*'complete results'!$B$2)+('complete results'!$B$2*(O669-1))),IF(N669="WON",((((O669-1)*K669)*'complete results'!$B$2)+('complete results'!$B$2*(O669-1))),IF(N669="PLACED",((((O669-1)*K669)*'complete results'!$B$2)-'complete results'!$B$2),IF(K669=0,-'complete results'!$B$2,IF(K669=0,-'complete results'!$B$2,-('complete results'!$B$2*2)))))))*D669))</f>
        <v>0</v>
      </c>
    </row>
    <row r="670" spans="9:18" ht="15" x14ac:dyDescent="0.2">
      <c r="I670" s="10"/>
      <c r="J670" s="10"/>
      <c r="K670" s="10"/>
      <c r="N670" s="7"/>
      <c r="O670" s="19">
        <f>((H670-1)*(1-(IF(I670="no",0,'complete results'!$B$3)))+1)</f>
        <v>5.0000000000000044E-2</v>
      </c>
      <c r="P670" s="19">
        <f t="shared" si="18"/>
        <v>0</v>
      </c>
      <c r="Q6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0" s="20">
        <f>IF(ISBLANK(N670),,IF(ISBLANK(H670),,(IF(N670="WON-EW",((((O670-1)*K670)*'complete results'!$B$2)+('complete results'!$B$2*(O670-1))),IF(N670="WON",((((O670-1)*K670)*'complete results'!$B$2)+('complete results'!$B$2*(O670-1))),IF(N670="PLACED",((((O670-1)*K670)*'complete results'!$B$2)-'complete results'!$B$2),IF(K670=0,-'complete results'!$B$2,IF(K670=0,-'complete results'!$B$2,-('complete results'!$B$2*2)))))))*D670))</f>
        <v>0</v>
      </c>
    </row>
    <row r="671" spans="9:18" ht="15" x14ac:dyDescent="0.2">
      <c r="I671" s="10"/>
      <c r="J671" s="10"/>
      <c r="K671" s="10"/>
      <c r="N671" s="7"/>
      <c r="O671" s="19">
        <f>((H671-1)*(1-(IF(I671="no",0,'complete results'!$B$3)))+1)</f>
        <v>5.0000000000000044E-2</v>
      </c>
      <c r="P671" s="19">
        <f t="shared" si="18"/>
        <v>0</v>
      </c>
      <c r="Q6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1" s="20">
        <f>IF(ISBLANK(N671),,IF(ISBLANK(H671),,(IF(N671="WON-EW",((((O671-1)*K671)*'complete results'!$B$2)+('complete results'!$B$2*(O671-1))),IF(N671="WON",((((O671-1)*K671)*'complete results'!$B$2)+('complete results'!$B$2*(O671-1))),IF(N671="PLACED",((((O671-1)*K671)*'complete results'!$B$2)-'complete results'!$B$2),IF(K671=0,-'complete results'!$B$2,IF(K671=0,-'complete results'!$B$2,-('complete results'!$B$2*2)))))))*D671))</f>
        <v>0</v>
      </c>
    </row>
    <row r="672" spans="9:18" ht="15" x14ac:dyDescent="0.2">
      <c r="I672" s="10"/>
      <c r="J672" s="10"/>
      <c r="K672" s="10"/>
      <c r="N672" s="7"/>
      <c r="O672" s="19">
        <f>((H672-1)*(1-(IF(I672="no",0,'complete results'!$B$3)))+1)</f>
        <v>5.0000000000000044E-2</v>
      </c>
      <c r="P672" s="19">
        <f t="shared" si="18"/>
        <v>0</v>
      </c>
      <c r="Q6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2" s="20">
        <f>IF(ISBLANK(N672),,IF(ISBLANK(H672),,(IF(N672="WON-EW",((((O672-1)*K672)*'complete results'!$B$2)+('complete results'!$B$2*(O672-1))),IF(N672="WON",((((O672-1)*K672)*'complete results'!$B$2)+('complete results'!$B$2*(O672-1))),IF(N672="PLACED",((((O672-1)*K672)*'complete results'!$B$2)-'complete results'!$B$2),IF(K672=0,-'complete results'!$B$2,IF(K672=0,-'complete results'!$B$2,-('complete results'!$B$2*2)))))))*D672))</f>
        <v>0</v>
      </c>
    </row>
    <row r="673" spans="9:18" ht="15" x14ac:dyDescent="0.2">
      <c r="I673" s="10"/>
      <c r="J673" s="10"/>
      <c r="K673" s="10"/>
      <c r="N673" s="7"/>
      <c r="O673" s="19">
        <f>((H673-1)*(1-(IF(I673="no",0,'complete results'!$B$3)))+1)</f>
        <v>5.0000000000000044E-2</v>
      </c>
      <c r="P673" s="19">
        <f t="shared" si="18"/>
        <v>0</v>
      </c>
      <c r="Q6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3" s="20">
        <f>IF(ISBLANK(N673),,IF(ISBLANK(H673),,(IF(N673="WON-EW",((((O673-1)*K673)*'complete results'!$B$2)+('complete results'!$B$2*(O673-1))),IF(N673="WON",((((O673-1)*K673)*'complete results'!$B$2)+('complete results'!$B$2*(O673-1))),IF(N673="PLACED",((((O673-1)*K673)*'complete results'!$B$2)-'complete results'!$B$2),IF(K673=0,-'complete results'!$B$2,IF(K673=0,-'complete results'!$B$2,-('complete results'!$B$2*2)))))))*D673))</f>
        <v>0</v>
      </c>
    </row>
    <row r="674" spans="9:18" ht="15" x14ac:dyDescent="0.2">
      <c r="I674" s="10"/>
      <c r="J674" s="10"/>
      <c r="K674" s="10"/>
      <c r="N674" s="7"/>
      <c r="O674" s="19">
        <f>((H674-1)*(1-(IF(I674="no",0,'complete results'!$B$3)))+1)</f>
        <v>5.0000000000000044E-2</v>
      </c>
      <c r="P674" s="19">
        <f t="shared" si="18"/>
        <v>0</v>
      </c>
      <c r="Q6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4" s="20">
        <f>IF(ISBLANK(N674),,IF(ISBLANK(H674),,(IF(N674="WON-EW",((((O674-1)*K674)*'complete results'!$B$2)+('complete results'!$B$2*(O674-1))),IF(N674="WON",((((O674-1)*K674)*'complete results'!$B$2)+('complete results'!$B$2*(O674-1))),IF(N674="PLACED",((((O674-1)*K674)*'complete results'!$B$2)-'complete results'!$B$2),IF(K674=0,-'complete results'!$B$2,IF(K674=0,-'complete results'!$B$2,-('complete results'!$B$2*2)))))))*D674))</f>
        <v>0</v>
      </c>
    </row>
    <row r="675" spans="9:18" ht="15" x14ac:dyDescent="0.2">
      <c r="I675" s="10"/>
      <c r="J675" s="10"/>
      <c r="K675" s="10"/>
      <c r="N675" s="7"/>
      <c r="O675" s="19">
        <f>((H675-1)*(1-(IF(I675="no",0,'complete results'!$B$3)))+1)</f>
        <v>5.0000000000000044E-2</v>
      </c>
      <c r="P675" s="19">
        <f t="shared" si="18"/>
        <v>0</v>
      </c>
      <c r="Q6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5" s="20">
        <f>IF(ISBLANK(N675),,IF(ISBLANK(H675),,(IF(N675="WON-EW",((((O675-1)*K675)*'complete results'!$B$2)+('complete results'!$B$2*(O675-1))),IF(N675="WON",((((O675-1)*K675)*'complete results'!$B$2)+('complete results'!$B$2*(O675-1))),IF(N675="PLACED",((((O675-1)*K675)*'complete results'!$B$2)-'complete results'!$B$2),IF(K675=0,-'complete results'!$B$2,IF(K675=0,-'complete results'!$B$2,-('complete results'!$B$2*2)))))))*D675))</f>
        <v>0</v>
      </c>
    </row>
    <row r="676" spans="9:18" ht="15" x14ac:dyDescent="0.2">
      <c r="I676" s="10"/>
      <c r="J676" s="10"/>
      <c r="K676" s="10"/>
      <c r="N676" s="7"/>
      <c r="O676" s="19">
        <f>((H676-1)*(1-(IF(I676="no",0,'complete results'!$B$3)))+1)</f>
        <v>5.0000000000000044E-2</v>
      </c>
      <c r="P676" s="19">
        <f t="shared" si="18"/>
        <v>0</v>
      </c>
      <c r="Q6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6" s="20">
        <f>IF(ISBLANK(N676),,IF(ISBLANK(H676),,(IF(N676="WON-EW",((((O676-1)*K676)*'complete results'!$B$2)+('complete results'!$B$2*(O676-1))),IF(N676="WON",((((O676-1)*K676)*'complete results'!$B$2)+('complete results'!$B$2*(O676-1))),IF(N676="PLACED",((((O676-1)*K676)*'complete results'!$B$2)-'complete results'!$B$2),IF(K676=0,-'complete results'!$B$2,IF(K676=0,-'complete results'!$B$2,-('complete results'!$B$2*2)))))))*D676))</f>
        <v>0</v>
      </c>
    </row>
    <row r="677" spans="9:18" ht="15" x14ac:dyDescent="0.2">
      <c r="I677" s="10"/>
      <c r="J677" s="10"/>
      <c r="K677" s="10"/>
      <c r="N677" s="7"/>
      <c r="O677" s="19">
        <f>((H677-1)*(1-(IF(I677="no",0,'complete results'!$B$3)))+1)</f>
        <v>5.0000000000000044E-2</v>
      </c>
      <c r="P677" s="19">
        <f t="shared" si="18"/>
        <v>0</v>
      </c>
      <c r="Q6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7" s="20">
        <f>IF(ISBLANK(N677),,IF(ISBLANK(H677),,(IF(N677="WON-EW",((((O677-1)*K677)*'complete results'!$B$2)+('complete results'!$B$2*(O677-1))),IF(N677="WON",((((O677-1)*K677)*'complete results'!$B$2)+('complete results'!$B$2*(O677-1))),IF(N677="PLACED",((((O677-1)*K677)*'complete results'!$B$2)-'complete results'!$B$2),IF(K677=0,-'complete results'!$B$2,IF(K677=0,-'complete results'!$B$2,-('complete results'!$B$2*2)))))))*D677))</f>
        <v>0</v>
      </c>
    </row>
    <row r="678" spans="9:18" ht="15" x14ac:dyDescent="0.2">
      <c r="I678" s="10"/>
      <c r="J678" s="10"/>
      <c r="K678" s="10"/>
      <c r="N678" s="7"/>
      <c r="O678" s="19">
        <f>((H678-1)*(1-(IF(I678="no",0,'complete results'!$B$3)))+1)</f>
        <v>5.0000000000000044E-2</v>
      </c>
      <c r="P678" s="19">
        <f t="shared" si="18"/>
        <v>0</v>
      </c>
      <c r="Q6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8" s="20">
        <f>IF(ISBLANK(N678),,IF(ISBLANK(H678),,(IF(N678="WON-EW",((((O678-1)*K678)*'complete results'!$B$2)+('complete results'!$B$2*(O678-1))),IF(N678="WON",((((O678-1)*K678)*'complete results'!$B$2)+('complete results'!$B$2*(O678-1))),IF(N678="PLACED",((((O678-1)*K678)*'complete results'!$B$2)-'complete results'!$B$2),IF(K678=0,-'complete results'!$B$2,IF(K678=0,-'complete results'!$B$2,-('complete results'!$B$2*2)))))))*D678))</f>
        <v>0</v>
      </c>
    </row>
    <row r="679" spans="9:18" ht="15" x14ac:dyDescent="0.2">
      <c r="I679" s="10"/>
      <c r="J679" s="10"/>
      <c r="K679" s="10"/>
      <c r="N679" s="7"/>
      <c r="O679" s="19">
        <f>((H679-1)*(1-(IF(I679="no",0,'complete results'!$B$3)))+1)</f>
        <v>5.0000000000000044E-2</v>
      </c>
      <c r="P679" s="19">
        <f t="shared" si="18"/>
        <v>0</v>
      </c>
      <c r="Q6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9" s="20">
        <f>IF(ISBLANK(N679),,IF(ISBLANK(H679),,(IF(N679="WON-EW",((((O679-1)*K679)*'complete results'!$B$2)+('complete results'!$B$2*(O679-1))),IF(N679="WON",((((O679-1)*K679)*'complete results'!$B$2)+('complete results'!$B$2*(O679-1))),IF(N679="PLACED",((((O679-1)*K679)*'complete results'!$B$2)-'complete results'!$B$2),IF(K679=0,-'complete results'!$B$2,IF(K679=0,-'complete results'!$B$2,-('complete results'!$B$2*2)))))))*D679))</f>
        <v>0</v>
      </c>
    </row>
    <row r="680" spans="9:18" ht="15" x14ac:dyDescent="0.2">
      <c r="I680" s="10"/>
      <c r="J680" s="10"/>
      <c r="K680" s="10"/>
      <c r="N680" s="7"/>
      <c r="O680" s="19">
        <f>((H680-1)*(1-(IF(I680="no",0,'complete results'!$B$3)))+1)</f>
        <v>5.0000000000000044E-2</v>
      </c>
      <c r="P680" s="19">
        <f t="shared" si="18"/>
        <v>0</v>
      </c>
      <c r="Q6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0" s="20">
        <f>IF(ISBLANK(N680),,IF(ISBLANK(H680),,(IF(N680="WON-EW",((((O680-1)*K680)*'complete results'!$B$2)+('complete results'!$B$2*(O680-1))),IF(N680="WON",((((O680-1)*K680)*'complete results'!$B$2)+('complete results'!$B$2*(O680-1))),IF(N680="PLACED",((((O680-1)*K680)*'complete results'!$B$2)-'complete results'!$B$2),IF(K680=0,-'complete results'!$B$2,IF(K680=0,-'complete results'!$B$2,-('complete results'!$B$2*2)))))))*D680))</f>
        <v>0</v>
      </c>
    </row>
    <row r="681" spans="9:18" ht="15" x14ac:dyDescent="0.2">
      <c r="I681" s="10"/>
      <c r="J681" s="10"/>
      <c r="K681" s="10"/>
      <c r="N681" s="7"/>
      <c r="O681" s="19">
        <f>((H681-1)*(1-(IF(I681="no",0,'complete results'!$B$3)))+1)</f>
        <v>5.0000000000000044E-2</v>
      </c>
      <c r="P681" s="19">
        <f t="shared" si="18"/>
        <v>0</v>
      </c>
      <c r="Q6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1" s="20">
        <f>IF(ISBLANK(N681),,IF(ISBLANK(H681),,(IF(N681="WON-EW",((((O681-1)*K681)*'complete results'!$B$2)+('complete results'!$B$2*(O681-1))),IF(N681="WON",((((O681-1)*K681)*'complete results'!$B$2)+('complete results'!$B$2*(O681-1))),IF(N681="PLACED",((((O681-1)*K681)*'complete results'!$B$2)-'complete results'!$B$2),IF(K681=0,-'complete results'!$B$2,IF(K681=0,-'complete results'!$B$2,-('complete results'!$B$2*2)))))))*D681))</f>
        <v>0</v>
      </c>
    </row>
    <row r="682" spans="9:18" ht="15" x14ac:dyDescent="0.2">
      <c r="I682" s="10"/>
      <c r="J682" s="10"/>
      <c r="K682" s="10"/>
      <c r="N682" s="7"/>
      <c r="O682" s="19">
        <f>((H682-1)*(1-(IF(I682="no",0,'complete results'!$B$3)))+1)</f>
        <v>5.0000000000000044E-2</v>
      </c>
      <c r="P682" s="19">
        <f t="shared" si="18"/>
        <v>0</v>
      </c>
      <c r="Q6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2" s="20">
        <f>IF(ISBLANK(N682),,IF(ISBLANK(H682),,(IF(N682="WON-EW",((((O682-1)*K682)*'complete results'!$B$2)+('complete results'!$B$2*(O682-1))),IF(N682="WON",((((O682-1)*K682)*'complete results'!$B$2)+('complete results'!$B$2*(O682-1))),IF(N682="PLACED",((((O682-1)*K682)*'complete results'!$B$2)-'complete results'!$B$2),IF(K682=0,-'complete results'!$B$2,IF(K682=0,-'complete results'!$B$2,-('complete results'!$B$2*2)))))))*D682))</f>
        <v>0</v>
      </c>
    </row>
    <row r="683" spans="9:18" ht="15" x14ac:dyDescent="0.2">
      <c r="I683" s="10"/>
      <c r="J683" s="10"/>
      <c r="K683" s="10"/>
      <c r="N683" s="7"/>
      <c r="O683" s="19">
        <f>((H683-1)*(1-(IF(I683="no",0,'complete results'!$B$3)))+1)</f>
        <v>5.0000000000000044E-2</v>
      </c>
      <c r="P683" s="19">
        <f t="shared" si="18"/>
        <v>0</v>
      </c>
      <c r="Q6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3" s="20">
        <f>IF(ISBLANK(N683),,IF(ISBLANK(H683),,(IF(N683="WON-EW",((((O683-1)*K683)*'complete results'!$B$2)+('complete results'!$B$2*(O683-1))),IF(N683="WON",((((O683-1)*K683)*'complete results'!$B$2)+('complete results'!$B$2*(O683-1))),IF(N683="PLACED",((((O683-1)*K683)*'complete results'!$B$2)-'complete results'!$B$2),IF(K683=0,-'complete results'!$B$2,IF(K683=0,-'complete results'!$B$2,-('complete results'!$B$2*2)))))))*D683))</f>
        <v>0</v>
      </c>
    </row>
    <row r="684" spans="9:18" ht="15" x14ac:dyDescent="0.2">
      <c r="I684" s="10"/>
      <c r="J684" s="10"/>
      <c r="K684" s="10"/>
      <c r="N684" s="7"/>
      <c r="O684" s="19">
        <f>((H684-1)*(1-(IF(I684="no",0,'complete results'!$B$3)))+1)</f>
        <v>5.0000000000000044E-2</v>
      </c>
      <c r="P684" s="19">
        <f t="shared" si="18"/>
        <v>0</v>
      </c>
      <c r="Q6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4" s="20">
        <f>IF(ISBLANK(N684),,IF(ISBLANK(H684),,(IF(N684="WON-EW",((((O684-1)*K684)*'complete results'!$B$2)+('complete results'!$B$2*(O684-1))),IF(N684="WON",((((O684-1)*K684)*'complete results'!$B$2)+('complete results'!$B$2*(O684-1))),IF(N684="PLACED",((((O684-1)*K684)*'complete results'!$B$2)-'complete results'!$B$2),IF(K684=0,-'complete results'!$B$2,IF(K684=0,-'complete results'!$B$2,-('complete results'!$B$2*2)))))))*D684))</f>
        <v>0</v>
      </c>
    </row>
    <row r="685" spans="9:18" ht="15" x14ac:dyDescent="0.2">
      <c r="I685" s="10"/>
      <c r="J685" s="10"/>
      <c r="K685" s="10"/>
      <c r="N685" s="7"/>
      <c r="O685" s="19">
        <f>((H685-1)*(1-(IF(I685="no",0,'complete results'!$B$3)))+1)</f>
        <v>5.0000000000000044E-2</v>
      </c>
      <c r="P685" s="19">
        <f t="shared" si="18"/>
        <v>0</v>
      </c>
      <c r="Q6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5" s="20">
        <f>IF(ISBLANK(N685),,IF(ISBLANK(H685),,(IF(N685="WON-EW",((((O685-1)*K685)*'complete results'!$B$2)+('complete results'!$B$2*(O685-1))),IF(N685="WON",((((O685-1)*K685)*'complete results'!$B$2)+('complete results'!$B$2*(O685-1))),IF(N685="PLACED",((((O685-1)*K685)*'complete results'!$B$2)-'complete results'!$B$2),IF(K685=0,-'complete results'!$B$2,IF(K685=0,-'complete results'!$B$2,-('complete results'!$B$2*2)))))))*D685))</f>
        <v>0</v>
      </c>
    </row>
    <row r="686" spans="9:18" ht="15" x14ac:dyDescent="0.2">
      <c r="I686" s="10"/>
      <c r="J686" s="10"/>
      <c r="K686" s="10"/>
      <c r="N686" s="7"/>
      <c r="O686" s="19">
        <f>((H686-1)*(1-(IF(I686="no",0,'complete results'!$B$3)))+1)</f>
        <v>5.0000000000000044E-2</v>
      </c>
      <c r="P686" s="19">
        <f t="shared" si="18"/>
        <v>0</v>
      </c>
      <c r="Q6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6" s="20">
        <f>IF(ISBLANK(N686),,IF(ISBLANK(H686),,(IF(N686="WON-EW",((((O686-1)*K686)*'complete results'!$B$2)+('complete results'!$B$2*(O686-1))),IF(N686="WON",((((O686-1)*K686)*'complete results'!$B$2)+('complete results'!$B$2*(O686-1))),IF(N686="PLACED",((((O686-1)*K686)*'complete results'!$B$2)-'complete results'!$B$2),IF(K686=0,-'complete results'!$B$2,IF(K686=0,-'complete results'!$B$2,-('complete results'!$B$2*2)))))))*D686))</f>
        <v>0</v>
      </c>
    </row>
    <row r="687" spans="9:18" ht="15" x14ac:dyDescent="0.2">
      <c r="I687" s="10"/>
      <c r="J687" s="10"/>
      <c r="K687" s="10"/>
      <c r="N687" s="7"/>
      <c r="O687" s="19">
        <f>((H687-1)*(1-(IF(I687="no",0,'complete results'!$B$3)))+1)</f>
        <v>5.0000000000000044E-2</v>
      </c>
      <c r="P687" s="19">
        <f t="shared" si="18"/>
        <v>0</v>
      </c>
      <c r="Q6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7" s="20">
        <f>IF(ISBLANK(N687),,IF(ISBLANK(H687),,(IF(N687="WON-EW",((((O687-1)*K687)*'complete results'!$B$2)+('complete results'!$B$2*(O687-1))),IF(N687="WON",((((O687-1)*K687)*'complete results'!$B$2)+('complete results'!$B$2*(O687-1))),IF(N687="PLACED",((((O687-1)*K687)*'complete results'!$B$2)-'complete results'!$B$2),IF(K687=0,-'complete results'!$B$2,IF(K687=0,-'complete results'!$B$2,-('complete results'!$B$2*2)))))))*D687))</f>
        <v>0</v>
      </c>
    </row>
    <row r="688" spans="9:18" ht="15" x14ac:dyDescent="0.2">
      <c r="I688" s="10"/>
      <c r="J688" s="10"/>
      <c r="K688" s="10"/>
      <c r="N688" s="7"/>
      <c r="O688" s="19">
        <f>((H688-1)*(1-(IF(I688="no",0,'complete results'!$B$3)))+1)</f>
        <v>5.0000000000000044E-2</v>
      </c>
      <c r="P688" s="19">
        <f t="shared" si="18"/>
        <v>0</v>
      </c>
      <c r="Q6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8" s="20">
        <f>IF(ISBLANK(N688),,IF(ISBLANK(H688),,(IF(N688="WON-EW",((((O688-1)*K688)*'complete results'!$B$2)+('complete results'!$B$2*(O688-1))),IF(N688="WON",((((O688-1)*K688)*'complete results'!$B$2)+('complete results'!$B$2*(O688-1))),IF(N688="PLACED",((((O688-1)*K688)*'complete results'!$B$2)-'complete results'!$B$2),IF(K688=0,-'complete results'!$B$2,IF(K688=0,-'complete results'!$B$2,-('complete results'!$B$2*2)))))))*D688))</f>
        <v>0</v>
      </c>
    </row>
    <row r="689" spans="9:18" ht="15" x14ac:dyDescent="0.2">
      <c r="I689" s="10"/>
      <c r="J689" s="10"/>
      <c r="K689" s="10"/>
      <c r="N689" s="7"/>
      <c r="O689" s="19">
        <f>((H689-1)*(1-(IF(I689="no",0,'complete results'!$B$3)))+1)</f>
        <v>5.0000000000000044E-2</v>
      </c>
      <c r="P689" s="19">
        <f t="shared" si="18"/>
        <v>0</v>
      </c>
      <c r="Q6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9" s="20">
        <f>IF(ISBLANK(N689),,IF(ISBLANK(H689),,(IF(N689="WON-EW",((((O689-1)*K689)*'complete results'!$B$2)+('complete results'!$B$2*(O689-1))),IF(N689="WON",((((O689-1)*K689)*'complete results'!$B$2)+('complete results'!$B$2*(O689-1))),IF(N689="PLACED",((((O689-1)*K689)*'complete results'!$B$2)-'complete results'!$B$2),IF(K689=0,-'complete results'!$B$2,IF(K689=0,-'complete results'!$B$2,-('complete results'!$B$2*2)))))))*D689))</f>
        <v>0</v>
      </c>
    </row>
    <row r="690" spans="9:18" ht="15" x14ac:dyDescent="0.2">
      <c r="I690" s="10"/>
      <c r="J690" s="10"/>
      <c r="K690" s="10"/>
      <c r="N690" s="7"/>
      <c r="O690" s="19">
        <f>((H690-1)*(1-(IF(I690="no",0,'complete results'!$B$3)))+1)</f>
        <v>5.0000000000000044E-2</v>
      </c>
      <c r="P690" s="19">
        <f t="shared" si="18"/>
        <v>0</v>
      </c>
      <c r="Q6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0" s="20">
        <f>IF(ISBLANK(N690),,IF(ISBLANK(H690),,(IF(N690="WON-EW",((((O690-1)*K690)*'complete results'!$B$2)+('complete results'!$B$2*(O690-1))),IF(N690="WON",((((O690-1)*K690)*'complete results'!$B$2)+('complete results'!$B$2*(O690-1))),IF(N690="PLACED",((((O690-1)*K690)*'complete results'!$B$2)-'complete results'!$B$2),IF(K690=0,-'complete results'!$B$2,IF(K690=0,-'complete results'!$B$2,-('complete results'!$B$2*2)))))))*D690))</f>
        <v>0</v>
      </c>
    </row>
    <row r="691" spans="9:18" ht="15" x14ac:dyDescent="0.2">
      <c r="I691" s="10"/>
      <c r="J691" s="10"/>
      <c r="K691" s="10"/>
      <c r="N691" s="7"/>
      <c r="O691" s="19">
        <f>((H691-1)*(1-(IF(I691="no",0,'complete results'!$B$3)))+1)</f>
        <v>5.0000000000000044E-2</v>
      </c>
      <c r="P691" s="19">
        <f t="shared" si="18"/>
        <v>0</v>
      </c>
      <c r="Q6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1" s="20">
        <f>IF(ISBLANK(N691),,IF(ISBLANK(H691),,(IF(N691="WON-EW",((((O691-1)*K691)*'complete results'!$B$2)+('complete results'!$B$2*(O691-1))),IF(N691="WON",((((O691-1)*K691)*'complete results'!$B$2)+('complete results'!$B$2*(O691-1))),IF(N691="PLACED",((((O691-1)*K691)*'complete results'!$B$2)-'complete results'!$B$2),IF(K691=0,-'complete results'!$B$2,IF(K691=0,-'complete results'!$B$2,-('complete results'!$B$2*2)))))))*D691))</f>
        <v>0</v>
      </c>
    </row>
    <row r="692" spans="9:18" ht="15" x14ac:dyDescent="0.2">
      <c r="I692" s="10"/>
      <c r="J692" s="10"/>
      <c r="K692" s="10"/>
      <c r="N692" s="7"/>
      <c r="O692" s="19">
        <f>((H692-1)*(1-(IF(I692="no",0,'complete results'!$B$3)))+1)</f>
        <v>5.0000000000000044E-2</v>
      </c>
      <c r="P692" s="19">
        <f t="shared" si="18"/>
        <v>0</v>
      </c>
      <c r="Q6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2" s="20">
        <f>IF(ISBLANK(N692),,IF(ISBLANK(H692),,(IF(N692="WON-EW",((((O692-1)*K692)*'complete results'!$B$2)+('complete results'!$B$2*(O692-1))),IF(N692="WON",((((O692-1)*K692)*'complete results'!$B$2)+('complete results'!$B$2*(O692-1))),IF(N692="PLACED",((((O692-1)*K692)*'complete results'!$B$2)-'complete results'!$B$2),IF(K692=0,-'complete results'!$B$2,IF(K692=0,-'complete results'!$B$2,-('complete results'!$B$2*2)))))))*D692))</f>
        <v>0</v>
      </c>
    </row>
    <row r="693" spans="9:18" ht="15" x14ac:dyDescent="0.2">
      <c r="I693" s="10"/>
      <c r="J693" s="10"/>
      <c r="K693" s="10"/>
      <c r="N693" s="7"/>
      <c r="O693" s="19">
        <f>((H693-1)*(1-(IF(I693="no",0,'complete results'!$B$3)))+1)</f>
        <v>5.0000000000000044E-2</v>
      </c>
      <c r="P693" s="19">
        <f t="shared" si="18"/>
        <v>0</v>
      </c>
      <c r="Q6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3" s="20">
        <f>IF(ISBLANK(N693),,IF(ISBLANK(H693),,(IF(N693="WON-EW",((((O693-1)*K693)*'complete results'!$B$2)+('complete results'!$B$2*(O693-1))),IF(N693="WON",((((O693-1)*K693)*'complete results'!$B$2)+('complete results'!$B$2*(O693-1))),IF(N693="PLACED",((((O693-1)*K693)*'complete results'!$B$2)-'complete results'!$B$2),IF(K693=0,-'complete results'!$B$2,IF(K693=0,-'complete results'!$B$2,-('complete results'!$B$2*2)))))))*D693))</f>
        <v>0</v>
      </c>
    </row>
    <row r="694" spans="9:18" ht="15" x14ac:dyDescent="0.2">
      <c r="I694" s="10"/>
      <c r="J694" s="10"/>
      <c r="K694" s="10"/>
      <c r="N694" s="7"/>
      <c r="O694" s="19">
        <f>((H694-1)*(1-(IF(I694="no",0,'complete results'!$B$3)))+1)</f>
        <v>5.0000000000000044E-2</v>
      </c>
      <c r="P694" s="19">
        <f t="shared" si="18"/>
        <v>0</v>
      </c>
      <c r="Q6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4" s="20">
        <f>IF(ISBLANK(N694),,IF(ISBLANK(H694),,(IF(N694="WON-EW",((((O694-1)*K694)*'complete results'!$B$2)+('complete results'!$B$2*(O694-1))),IF(N694="WON",((((O694-1)*K694)*'complete results'!$B$2)+('complete results'!$B$2*(O694-1))),IF(N694="PLACED",((((O694-1)*K694)*'complete results'!$B$2)-'complete results'!$B$2),IF(K694=0,-'complete results'!$B$2,IF(K694=0,-'complete results'!$B$2,-('complete results'!$B$2*2)))))))*D694))</f>
        <v>0</v>
      </c>
    </row>
    <row r="695" spans="9:18" ht="15" x14ac:dyDescent="0.2">
      <c r="I695" s="10"/>
      <c r="J695" s="10"/>
      <c r="K695" s="10"/>
      <c r="N695" s="7"/>
      <c r="O695" s="19">
        <f>((H695-1)*(1-(IF(I695="no",0,'complete results'!$B$3)))+1)</f>
        <v>5.0000000000000044E-2</v>
      </c>
      <c r="P695" s="19">
        <f t="shared" si="18"/>
        <v>0</v>
      </c>
      <c r="Q6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5" s="20">
        <f>IF(ISBLANK(N695),,IF(ISBLANK(H695),,(IF(N695="WON-EW",((((O695-1)*K695)*'complete results'!$B$2)+('complete results'!$B$2*(O695-1))),IF(N695="WON",((((O695-1)*K695)*'complete results'!$B$2)+('complete results'!$B$2*(O695-1))),IF(N695="PLACED",((((O695-1)*K695)*'complete results'!$B$2)-'complete results'!$B$2),IF(K695=0,-'complete results'!$B$2,IF(K695=0,-'complete results'!$B$2,-('complete results'!$B$2*2)))))))*D695))</f>
        <v>0</v>
      </c>
    </row>
    <row r="696" spans="9:18" ht="15" x14ac:dyDescent="0.2">
      <c r="I696" s="10"/>
      <c r="J696" s="10"/>
      <c r="K696" s="10"/>
      <c r="N696" s="7"/>
      <c r="O696" s="19">
        <f>((H696-1)*(1-(IF(I696="no",0,'complete results'!$B$3)))+1)</f>
        <v>5.0000000000000044E-2</v>
      </c>
      <c r="P696" s="19">
        <f t="shared" si="18"/>
        <v>0</v>
      </c>
      <c r="Q6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6" s="20">
        <f>IF(ISBLANK(N696),,IF(ISBLANK(H696),,(IF(N696="WON-EW",((((O696-1)*K696)*'complete results'!$B$2)+('complete results'!$B$2*(O696-1))),IF(N696="WON",((((O696-1)*K696)*'complete results'!$B$2)+('complete results'!$B$2*(O696-1))),IF(N696="PLACED",((((O696-1)*K696)*'complete results'!$B$2)-'complete results'!$B$2),IF(K696=0,-'complete results'!$B$2,IF(K696=0,-'complete results'!$B$2,-('complete results'!$B$2*2)))))))*D696))</f>
        <v>0</v>
      </c>
    </row>
    <row r="697" spans="9:18" ht="15" x14ac:dyDescent="0.2">
      <c r="I697" s="10"/>
      <c r="J697" s="10"/>
      <c r="K697" s="10"/>
      <c r="N697" s="7"/>
      <c r="O697" s="19">
        <f>((H697-1)*(1-(IF(I697="no",0,'complete results'!$B$3)))+1)</f>
        <v>5.0000000000000044E-2</v>
      </c>
      <c r="P697" s="19">
        <f t="shared" si="18"/>
        <v>0</v>
      </c>
      <c r="Q6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7" s="20">
        <f>IF(ISBLANK(N697),,IF(ISBLANK(H697),,(IF(N697="WON-EW",((((O697-1)*K697)*'complete results'!$B$2)+('complete results'!$B$2*(O697-1))),IF(N697="WON",((((O697-1)*K697)*'complete results'!$B$2)+('complete results'!$B$2*(O697-1))),IF(N697="PLACED",((((O697-1)*K697)*'complete results'!$B$2)-'complete results'!$B$2),IF(K697=0,-'complete results'!$B$2,IF(K697=0,-'complete results'!$B$2,-('complete results'!$B$2*2)))))))*D697))</f>
        <v>0</v>
      </c>
    </row>
    <row r="698" spans="9:18" ht="15" x14ac:dyDescent="0.2">
      <c r="I698" s="10"/>
      <c r="J698" s="10"/>
      <c r="K698" s="10"/>
      <c r="N698" s="7"/>
      <c r="O698" s="19">
        <f>((H698-1)*(1-(IF(I698="no",0,'complete results'!$B$3)))+1)</f>
        <v>5.0000000000000044E-2</v>
      </c>
      <c r="P698" s="19">
        <f t="shared" si="18"/>
        <v>0</v>
      </c>
      <c r="Q6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8" s="20">
        <f>IF(ISBLANK(N698),,IF(ISBLANK(H698),,(IF(N698="WON-EW",((((O698-1)*K698)*'complete results'!$B$2)+('complete results'!$B$2*(O698-1))),IF(N698="WON",((((O698-1)*K698)*'complete results'!$B$2)+('complete results'!$B$2*(O698-1))),IF(N698="PLACED",((((O698-1)*K698)*'complete results'!$B$2)-'complete results'!$B$2),IF(K698=0,-'complete results'!$B$2,IF(K698=0,-'complete results'!$B$2,-('complete results'!$B$2*2)))))))*D698))</f>
        <v>0</v>
      </c>
    </row>
    <row r="699" spans="9:18" ht="15" x14ac:dyDescent="0.2">
      <c r="I699" s="10"/>
      <c r="J699" s="10"/>
      <c r="K699" s="10"/>
      <c r="N699" s="7"/>
      <c r="O699" s="19">
        <f>((H699-1)*(1-(IF(I699="no",0,'complete results'!$B$3)))+1)</f>
        <v>5.0000000000000044E-2</v>
      </c>
      <c r="P699" s="19">
        <f t="shared" si="18"/>
        <v>0</v>
      </c>
      <c r="Q6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9" s="20">
        <f>IF(ISBLANK(N699),,IF(ISBLANK(H699),,(IF(N699="WON-EW",((((O699-1)*K699)*'complete results'!$B$2)+('complete results'!$B$2*(O699-1))),IF(N699="WON",((((O699-1)*K699)*'complete results'!$B$2)+('complete results'!$B$2*(O699-1))),IF(N699="PLACED",((((O699-1)*K699)*'complete results'!$B$2)-'complete results'!$B$2),IF(K699=0,-'complete results'!$B$2,IF(K699=0,-'complete results'!$B$2,-('complete results'!$B$2*2)))))))*D699))</f>
        <v>0</v>
      </c>
    </row>
    <row r="700" spans="9:18" ht="15" x14ac:dyDescent="0.2">
      <c r="I700" s="10"/>
      <c r="J700" s="10"/>
      <c r="K700" s="10"/>
      <c r="N700" s="7"/>
      <c r="O700" s="19">
        <f>((H700-1)*(1-(IF(I700="no",0,'complete results'!$B$3)))+1)</f>
        <v>5.0000000000000044E-2</v>
      </c>
      <c r="P700" s="19">
        <f t="shared" si="18"/>
        <v>0</v>
      </c>
      <c r="Q7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0" s="20">
        <f>IF(ISBLANK(N700),,IF(ISBLANK(H700),,(IF(N700="WON-EW",((((O700-1)*K700)*'complete results'!$B$2)+('complete results'!$B$2*(O700-1))),IF(N700="WON",((((O700-1)*K700)*'complete results'!$B$2)+('complete results'!$B$2*(O700-1))),IF(N700="PLACED",((((O700-1)*K700)*'complete results'!$B$2)-'complete results'!$B$2),IF(K700=0,-'complete results'!$B$2,IF(K700=0,-'complete results'!$B$2,-('complete results'!$B$2*2)))))))*D700))</f>
        <v>0</v>
      </c>
    </row>
    <row r="701" spans="9:18" ht="15" x14ac:dyDescent="0.2">
      <c r="I701" s="10"/>
      <c r="J701" s="10"/>
      <c r="K701" s="10"/>
      <c r="N701" s="7"/>
      <c r="O701" s="19">
        <f>((H701-1)*(1-(IF(I701="no",0,'complete results'!$B$3)))+1)</f>
        <v>5.0000000000000044E-2</v>
      </c>
      <c r="P701" s="19">
        <f t="shared" si="18"/>
        <v>0</v>
      </c>
      <c r="Q7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1" s="20">
        <f>IF(ISBLANK(N701),,IF(ISBLANK(H701),,(IF(N701="WON-EW",((((O701-1)*K701)*'complete results'!$B$2)+('complete results'!$B$2*(O701-1))),IF(N701="WON",((((O701-1)*K701)*'complete results'!$B$2)+('complete results'!$B$2*(O701-1))),IF(N701="PLACED",((((O701-1)*K701)*'complete results'!$B$2)-'complete results'!$B$2),IF(K701=0,-'complete results'!$B$2,IF(K701=0,-'complete results'!$B$2,-('complete results'!$B$2*2)))))))*D701))</f>
        <v>0</v>
      </c>
    </row>
    <row r="702" spans="9:18" ht="15" x14ac:dyDescent="0.2">
      <c r="I702" s="10"/>
      <c r="J702" s="10"/>
      <c r="K702" s="10"/>
      <c r="N702" s="7"/>
      <c r="O702" s="19">
        <f>((H702-1)*(1-(IF(I702="no",0,'complete results'!$B$3)))+1)</f>
        <v>5.0000000000000044E-2</v>
      </c>
      <c r="P702" s="19">
        <f t="shared" si="18"/>
        <v>0</v>
      </c>
      <c r="Q7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2" s="20">
        <f>IF(ISBLANK(N702),,IF(ISBLANK(H702),,(IF(N702="WON-EW",((((O702-1)*K702)*'complete results'!$B$2)+('complete results'!$B$2*(O702-1))),IF(N702="WON",((((O702-1)*K702)*'complete results'!$B$2)+('complete results'!$B$2*(O702-1))),IF(N702="PLACED",((((O702-1)*K702)*'complete results'!$B$2)-'complete results'!$B$2),IF(K702=0,-'complete results'!$B$2,IF(K702=0,-'complete results'!$B$2,-('complete results'!$B$2*2)))))))*D702))</f>
        <v>0</v>
      </c>
    </row>
    <row r="703" spans="9:18" ht="15" x14ac:dyDescent="0.2">
      <c r="I703" s="10"/>
      <c r="J703" s="10"/>
      <c r="K703" s="10"/>
      <c r="N703" s="7"/>
      <c r="O703" s="19">
        <f>((H703-1)*(1-(IF(I703="no",0,'complete results'!$B$3)))+1)</f>
        <v>5.0000000000000044E-2</v>
      </c>
      <c r="P703" s="19">
        <f t="shared" si="18"/>
        <v>0</v>
      </c>
      <c r="Q7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3" s="20">
        <f>IF(ISBLANK(N703),,IF(ISBLANK(H703),,(IF(N703="WON-EW",((((O703-1)*K703)*'complete results'!$B$2)+('complete results'!$B$2*(O703-1))),IF(N703="WON",((((O703-1)*K703)*'complete results'!$B$2)+('complete results'!$B$2*(O703-1))),IF(N703="PLACED",((((O703-1)*K703)*'complete results'!$B$2)-'complete results'!$B$2),IF(K703=0,-'complete results'!$B$2,IF(K703=0,-'complete results'!$B$2,-('complete results'!$B$2*2)))))))*D703))</f>
        <v>0</v>
      </c>
    </row>
    <row r="704" spans="9:18" ht="15" x14ac:dyDescent="0.2">
      <c r="I704" s="10"/>
      <c r="J704" s="10"/>
      <c r="K704" s="10"/>
      <c r="N704" s="7"/>
      <c r="O704" s="19">
        <f>((H704-1)*(1-(IF(I704="no",0,'complete results'!$B$3)))+1)</f>
        <v>5.0000000000000044E-2</v>
      </c>
      <c r="P704" s="19">
        <f t="shared" si="18"/>
        <v>0</v>
      </c>
      <c r="Q7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4" s="20">
        <f>IF(ISBLANK(N704),,IF(ISBLANK(H704),,(IF(N704="WON-EW",((((O704-1)*K704)*'complete results'!$B$2)+('complete results'!$B$2*(O704-1))),IF(N704="WON",((((O704-1)*K704)*'complete results'!$B$2)+('complete results'!$B$2*(O704-1))),IF(N704="PLACED",((((O704-1)*K704)*'complete results'!$B$2)-'complete results'!$B$2),IF(K704=0,-'complete results'!$B$2,IF(K704=0,-'complete results'!$B$2,-('complete results'!$B$2*2)))))))*D704))</f>
        <v>0</v>
      </c>
    </row>
    <row r="705" spans="9:18" ht="15" x14ac:dyDescent="0.2">
      <c r="I705" s="10"/>
      <c r="J705" s="10"/>
      <c r="K705" s="10"/>
      <c r="N705" s="7"/>
      <c r="O705" s="19">
        <f>((H705-1)*(1-(IF(I705="no",0,'complete results'!$B$3)))+1)</f>
        <v>5.0000000000000044E-2</v>
      </c>
      <c r="P705" s="19">
        <f t="shared" si="18"/>
        <v>0</v>
      </c>
      <c r="Q7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5" s="20">
        <f>IF(ISBLANK(N705),,IF(ISBLANK(H705),,(IF(N705="WON-EW",((((O705-1)*K705)*'complete results'!$B$2)+('complete results'!$B$2*(O705-1))),IF(N705="WON",((((O705-1)*K705)*'complete results'!$B$2)+('complete results'!$B$2*(O705-1))),IF(N705="PLACED",((((O705-1)*K705)*'complete results'!$B$2)-'complete results'!$B$2),IF(K705=0,-'complete results'!$B$2,IF(K705=0,-'complete results'!$B$2,-('complete results'!$B$2*2)))))))*D705))</f>
        <v>0</v>
      </c>
    </row>
    <row r="706" spans="9:18" ht="15" x14ac:dyDescent="0.2">
      <c r="I706" s="10"/>
      <c r="J706" s="10"/>
      <c r="K706" s="10"/>
      <c r="N706" s="7"/>
      <c r="O706" s="19">
        <f>((H706-1)*(1-(IF(I706="no",0,'complete results'!$B$3)))+1)</f>
        <v>5.0000000000000044E-2</v>
      </c>
      <c r="P706" s="19">
        <f t="shared" si="18"/>
        <v>0</v>
      </c>
      <c r="Q7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6" s="20">
        <f>IF(ISBLANK(N706),,IF(ISBLANK(H706),,(IF(N706="WON-EW",((((O706-1)*K706)*'complete results'!$B$2)+('complete results'!$B$2*(O706-1))),IF(N706="WON",((((O706-1)*K706)*'complete results'!$B$2)+('complete results'!$B$2*(O706-1))),IF(N706="PLACED",((((O706-1)*K706)*'complete results'!$B$2)-'complete results'!$B$2),IF(K706=0,-'complete results'!$B$2,IF(K706=0,-'complete results'!$B$2,-('complete results'!$B$2*2)))))))*D706))</f>
        <v>0</v>
      </c>
    </row>
    <row r="707" spans="9:18" ht="15" x14ac:dyDescent="0.2">
      <c r="I707" s="10"/>
      <c r="J707" s="10"/>
      <c r="K707" s="10"/>
      <c r="N707" s="7"/>
      <c r="O707" s="19">
        <f>((H707-1)*(1-(IF(I707="no",0,'complete results'!$B$3)))+1)</f>
        <v>5.0000000000000044E-2</v>
      </c>
      <c r="P707" s="19">
        <f t="shared" si="18"/>
        <v>0</v>
      </c>
      <c r="Q7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7" s="20">
        <f>IF(ISBLANK(N707),,IF(ISBLANK(H707),,(IF(N707="WON-EW",((((O707-1)*K707)*'complete results'!$B$2)+('complete results'!$B$2*(O707-1))),IF(N707="WON",((((O707-1)*K707)*'complete results'!$B$2)+('complete results'!$B$2*(O707-1))),IF(N707="PLACED",((((O707-1)*K707)*'complete results'!$B$2)-'complete results'!$B$2),IF(K707=0,-'complete results'!$B$2,IF(K707=0,-'complete results'!$B$2,-('complete results'!$B$2*2)))))))*D707))</f>
        <v>0</v>
      </c>
    </row>
    <row r="708" spans="9:18" ht="15" x14ac:dyDescent="0.2">
      <c r="I708" s="10"/>
      <c r="J708" s="10"/>
      <c r="K708" s="10"/>
      <c r="N708" s="7"/>
      <c r="O708" s="19">
        <f>((H708-1)*(1-(IF(I708="no",0,'complete results'!$B$3)))+1)</f>
        <v>5.0000000000000044E-2</v>
      </c>
      <c r="P708" s="19">
        <f t="shared" si="18"/>
        <v>0</v>
      </c>
      <c r="Q7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8" s="20">
        <f>IF(ISBLANK(N708),,IF(ISBLANK(H708),,(IF(N708="WON-EW",((((O708-1)*K708)*'complete results'!$B$2)+('complete results'!$B$2*(O708-1))),IF(N708="WON",((((O708-1)*K708)*'complete results'!$B$2)+('complete results'!$B$2*(O708-1))),IF(N708="PLACED",((((O708-1)*K708)*'complete results'!$B$2)-'complete results'!$B$2),IF(K708=0,-'complete results'!$B$2,IF(K708=0,-'complete results'!$B$2,-('complete results'!$B$2*2)))))))*D708))</f>
        <v>0</v>
      </c>
    </row>
    <row r="709" spans="9:18" ht="15" x14ac:dyDescent="0.2">
      <c r="I709" s="10"/>
      <c r="J709" s="10"/>
      <c r="K709" s="10"/>
      <c r="N709" s="7"/>
      <c r="O709" s="19">
        <f>((H709-1)*(1-(IF(I709="no",0,'complete results'!$B$3)))+1)</f>
        <v>5.0000000000000044E-2</v>
      </c>
      <c r="P709" s="19">
        <f t="shared" si="18"/>
        <v>0</v>
      </c>
      <c r="Q7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9" s="20">
        <f>IF(ISBLANK(N709),,IF(ISBLANK(H709),,(IF(N709="WON-EW",((((O709-1)*K709)*'complete results'!$B$2)+('complete results'!$B$2*(O709-1))),IF(N709="WON",((((O709-1)*K709)*'complete results'!$B$2)+('complete results'!$B$2*(O709-1))),IF(N709="PLACED",((((O709-1)*K709)*'complete results'!$B$2)-'complete results'!$B$2),IF(K709=0,-'complete results'!$B$2,IF(K709=0,-'complete results'!$B$2,-('complete results'!$B$2*2)))))))*D709))</f>
        <v>0</v>
      </c>
    </row>
    <row r="710" spans="9:18" ht="15" x14ac:dyDescent="0.2">
      <c r="I710" s="10"/>
      <c r="J710" s="10"/>
      <c r="K710" s="10"/>
      <c r="N710" s="7"/>
      <c r="O710" s="19">
        <f>((H710-1)*(1-(IF(I710="no",0,'complete results'!$B$3)))+1)</f>
        <v>5.0000000000000044E-2</v>
      </c>
      <c r="P710" s="19">
        <f t="shared" si="18"/>
        <v>0</v>
      </c>
      <c r="Q7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0" s="20">
        <f>IF(ISBLANK(N710),,IF(ISBLANK(H710),,(IF(N710="WON-EW",((((O710-1)*K710)*'complete results'!$B$2)+('complete results'!$B$2*(O710-1))),IF(N710="WON",((((O710-1)*K710)*'complete results'!$B$2)+('complete results'!$B$2*(O710-1))),IF(N710="PLACED",((((O710-1)*K710)*'complete results'!$B$2)-'complete results'!$B$2),IF(K710=0,-'complete results'!$B$2,IF(K710=0,-'complete results'!$B$2,-('complete results'!$B$2*2)))))))*D710))</f>
        <v>0</v>
      </c>
    </row>
    <row r="711" spans="9:18" ht="15" x14ac:dyDescent="0.2">
      <c r="I711" s="10"/>
      <c r="J711" s="10"/>
      <c r="K711" s="10"/>
      <c r="N711" s="7"/>
      <c r="O711" s="19">
        <f>((H711-1)*(1-(IF(I711="no",0,'complete results'!$B$3)))+1)</f>
        <v>5.0000000000000044E-2</v>
      </c>
      <c r="P711" s="19">
        <f t="shared" si="18"/>
        <v>0</v>
      </c>
      <c r="Q7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1" s="20">
        <f>IF(ISBLANK(N711),,IF(ISBLANK(H711),,(IF(N711="WON-EW",((((O711-1)*K711)*'complete results'!$B$2)+('complete results'!$B$2*(O711-1))),IF(N711="WON",((((O711-1)*K711)*'complete results'!$B$2)+('complete results'!$B$2*(O711-1))),IF(N711="PLACED",((((O711-1)*K711)*'complete results'!$B$2)-'complete results'!$B$2),IF(K711=0,-'complete results'!$B$2,IF(K711=0,-'complete results'!$B$2,-('complete results'!$B$2*2)))))))*D711))</f>
        <v>0</v>
      </c>
    </row>
    <row r="712" spans="9:18" ht="15" x14ac:dyDescent="0.2">
      <c r="I712" s="10"/>
      <c r="J712" s="10"/>
      <c r="K712" s="10"/>
      <c r="N712" s="7"/>
      <c r="O712" s="19">
        <f>((H712-1)*(1-(IF(I712="no",0,'complete results'!$B$3)))+1)</f>
        <v>5.0000000000000044E-2</v>
      </c>
      <c r="P712" s="19">
        <f t="shared" si="18"/>
        <v>0</v>
      </c>
      <c r="Q7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2" s="20">
        <f>IF(ISBLANK(N712),,IF(ISBLANK(H712),,(IF(N712="WON-EW",((((O712-1)*K712)*'complete results'!$B$2)+('complete results'!$B$2*(O712-1))),IF(N712="WON",((((O712-1)*K712)*'complete results'!$B$2)+('complete results'!$B$2*(O712-1))),IF(N712="PLACED",((((O712-1)*K712)*'complete results'!$B$2)-'complete results'!$B$2),IF(K712=0,-'complete results'!$B$2,IF(K712=0,-'complete results'!$B$2,-('complete results'!$B$2*2)))))))*D712))</f>
        <v>0</v>
      </c>
    </row>
    <row r="713" spans="9:18" ht="15" x14ac:dyDescent="0.2">
      <c r="I713" s="10"/>
      <c r="J713" s="10"/>
      <c r="K713" s="10"/>
      <c r="N713" s="7"/>
      <c r="O713" s="19">
        <f>((H713-1)*(1-(IF(I713="no",0,'complete results'!$B$3)))+1)</f>
        <v>5.0000000000000044E-2</v>
      </c>
      <c r="P713" s="19">
        <f t="shared" si="18"/>
        <v>0</v>
      </c>
      <c r="Q7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3" s="20">
        <f>IF(ISBLANK(N713),,IF(ISBLANK(H713),,(IF(N713="WON-EW",((((O713-1)*K713)*'complete results'!$B$2)+('complete results'!$B$2*(O713-1))),IF(N713="WON",((((O713-1)*K713)*'complete results'!$B$2)+('complete results'!$B$2*(O713-1))),IF(N713="PLACED",((((O713-1)*K713)*'complete results'!$B$2)-'complete results'!$B$2),IF(K713=0,-'complete results'!$B$2,IF(K713=0,-'complete results'!$B$2,-('complete results'!$B$2*2)))))))*D713))</f>
        <v>0</v>
      </c>
    </row>
    <row r="714" spans="9:18" ht="15" x14ac:dyDescent="0.2">
      <c r="I714" s="10"/>
      <c r="J714" s="10"/>
      <c r="K714" s="10"/>
      <c r="N714" s="7"/>
      <c r="O714" s="19">
        <f>((H714-1)*(1-(IF(I714="no",0,'complete results'!$B$3)))+1)</f>
        <v>5.0000000000000044E-2</v>
      </c>
      <c r="P714" s="19">
        <f t="shared" si="18"/>
        <v>0</v>
      </c>
      <c r="Q7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4" s="20">
        <f>IF(ISBLANK(N714),,IF(ISBLANK(H714),,(IF(N714="WON-EW",((((O714-1)*K714)*'complete results'!$B$2)+('complete results'!$B$2*(O714-1))),IF(N714="WON",((((O714-1)*K714)*'complete results'!$B$2)+('complete results'!$B$2*(O714-1))),IF(N714="PLACED",((((O714-1)*K714)*'complete results'!$B$2)-'complete results'!$B$2),IF(K714=0,-'complete results'!$B$2,IF(K714=0,-'complete results'!$B$2,-('complete results'!$B$2*2)))))))*D714))</f>
        <v>0</v>
      </c>
    </row>
    <row r="715" spans="9:18" ht="15" x14ac:dyDescent="0.2">
      <c r="I715" s="10"/>
      <c r="J715" s="10"/>
      <c r="K715" s="10"/>
      <c r="N715" s="7"/>
      <c r="O715" s="19">
        <f>((H715-1)*(1-(IF(I715="no",0,'complete results'!$B$3)))+1)</f>
        <v>5.0000000000000044E-2</v>
      </c>
      <c r="P715" s="19">
        <f t="shared" si="18"/>
        <v>0</v>
      </c>
      <c r="Q7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5" s="20">
        <f>IF(ISBLANK(N715),,IF(ISBLANK(H715),,(IF(N715="WON-EW",((((O715-1)*K715)*'complete results'!$B$2)+('complete results'!$B$2*(O715-1))),IF(N715="WON",((((O715-1)*K715)*'complete results'!$B$2)+('complete results'!$B$2*(O715-1))),IF(N715="PLACED",((((O715-1)*K715)*'complete results'!$B$2)-'complete results'!$B$2),IF(K715=0,-'complete results'!$B$2,IF(K715=0,-'complete results'!$B$2,-('complete results'!$B$2*2)))))))*D715))</f>
        <v>0</v>
      </c>
    </row>
    <row r="716" spans="9:18" ht="15" x14ac:dyDescent="0.2">
      <c r="I716" s="10"/>
      <c r="J716" s="10"/>
      <c r="K716" s="10"/>
      <c r="N716" s="7"/>
      <c r="O716" s="19">
        <f>((H716-1)*(1-(IF(I716="no",0,'complete results'!$B$3)))+1)</f>
        <v>5.0000000000000044E-2</v>
      </c>
      <c r="P716" s="19">
        <f t="shared" si="18"/>
        <v>0</v>
      </c>
      <c r="Q7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6" s="20">
        <f>IF(ISBLANK(N716),,IF(ISBLANK(H716),,(IF(N716="WON-EW",((((O716-1)*K716)*'complete results'!$B$2)+('complete results'!$B$2*(O716-1))),IF(N716="WON",((((O716-1)*K716)*'complete results'!$B$2)+('complete results'!$B$2*(O716-1))),IF(N716="PLACED",((((O716-1)*K716)*'complete results'!$B$2)-'complete results'!$B$2),IF(K716=0,-'complete results'!$B$2,IF(K716=0,-'complete results'!$B$2,-('complete results'!$B$2*2)))))))*D716))</f>
        <v>0</v>
      </c>
    </row>
    <row r="717" spans="9:18" ht="15" x14ac:dyDescent="0.2">
      <c r="I717" s="10"/>
      <c r="J717" s="10"/>
      <c r="K717" s="10"/>
      <c r="N717" s="7"/>
      <c r="O717" s="19">
        <f>((H717-1)*(1-(IF(I717="no",0,'complete results'!$B$3)))+1)</f>
        <v>5.0000000000000044E-2</v>
      </c>
      <c r="P717" s="19">
        <f t="shared" si="18"/>
        <v>0</v>
      </c>
      <c r="Q7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7" s="20">
        <f>IF(ISBLANK(N717),,IF(ISBLANK(H717),,(IF(N717="WON-EW",((((O717-1)*K717)*'complete results'!$B$2)+('complete results'!$B$2*(O717-1))),IF(N717="WON",((((O717-1)*K717)*'complete results'!$B$2)+('complete results'!$B$2*(O717-1))),IF(N717="PLACED",((((O717-1)*K717)*'complete results'!$B$2)-'complete results'!$B$2),IF(K717=0,-'complete results'!$B$2,IF(K717=0,-'complete results'!$B$2,-('complete results'!$B$2*2)))))))*D717))</f>
        <v>0</v>
      </c>
    </row>
    <row r="718" spans="9:18" ht="15" x14ac:dyDescent="0.2">
      <c r="I718" s="10"/>
      <c r="J718" s="10"/>
      <c r="K718" s="10"/>
      <c r="N718" s="7"/>
      <c r="O718" s="19">
        <f>((H718-1)*(1-(IF(I718="no",0,'complete results'!$B$3)))+1)</f>
        <v>5.0000000000000044E-2</v>
      </c>
      <c r="P718" s="19">
        <f t="shared" si="18"/>
        <v>0</v>
      </c>
      <c r="Q7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8" s="20">
        <f>IF(ISBLANK(N718),,IF(ISBLANK(H718),,(IF(N718="WON-EW",((((O718-1)*K718)*'complete results'!$B$2)+('complete results'!$B$2*(O718-1))),IF(N718="WON",((((O718-1)*K718)*'complete results'!$B$2)+('complete results'!$B$2*(O718-1))),IF(N718="PLACED",((((O718-1)*K718)*'complete results'!$B$2)-'complete results'!$B$2),IF(K718=0,-'complete results'!$B$2,IF(K718=0,-'complete results'!$B$2,-('complete results'!$B$2*2)))))))*D718))</f>
        <v>0</v>
      </c>
    </row>
    <row r="719" spans="9:18" ht="15" x14ac:dyDescent="0.2">
      <c r="I719" s="10"/>
      <c r="J719" s="10"/>
      <c r="K719" s="10"/>
      <c r="N719" s="7"/>
      <c r="O719" s="19">
        <f>((H719-1)*(1-(IF(I719="no",0,'complete results'!$B$3)))+1)</f>
        <v>5.0000000000000044E-2</v>
      </c>
      <c r="P719" s="19">
        <f t="shared" si="18"/>
        <v>0</v>
      </c>
      <c r="Q7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9" s="20">
        <f>IF(ISBLANK(N719),,IF(ISBLANK(H719),,(IF(N719="WON-EW",((((O719-1)*K719)*'complete results'!$B$2)+('complete results'!$B$2*(O719-1))),IF(N719="WON",((((O719-1)*K719)*'complete results'!$B$2)+('complete results'!$B$2*(O719-1))),IF(N719="PLACED",((((O719-1)*K719)*'complete results'!$B$2)-'complete results'!$B$2),IF(K719=0,-'complete results'!$B$2,IF(K719=0,-'complete results'!$B$2,-('complete results'!$B$2*2)))))))*D719))</f>
        <v>0</v>
      </c>
    </row>
    <row r="720" spans="9:18" ht="15" x14ac:dyDescent="0.2">
      <c r="I720" s="10"/>
      <c r="J720" s="10"/>
      <c r="K720" s="10"/>
      <c r="N720" s="7"/>
      <c r="O720" s="19">
        <f>((H720-1)*(1-(IF(I720="no",0,'complete results'!$B$3)))+1)</f>
        <v>5.0000000000000044E-2</v>
      </c>
      <c r="P720" s="19">
        <f t="shared" si="18"/>
        <v>0</v>
      </c>
      <c r="Q7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0" s="20">
        <f>IF(ISBLANK(N720),,IF(ISBLANK(H720),,(IF(N720="WON-EW",((((O720-1)*K720)*'complete results'!$B$2)+('complete results'!$B$2*(O720-1))),IF(N720="WON",((((O720-1)*K720)*'complete results'!$B$2)+('complete results'!$B$2*(O720-1))),IF(N720="PLACED",((((O720-1)*K720)*'complete results'!$B$2)-'complete results'!$B$2),IF(K720=0,-'complete results'!$B$2,IF(K720=0,-'complete results'!$B$2,-('complete results'!$B$2*2)))))))*D720))</f>
        <v>0</v>
      </c>
    </row>
    <row r="721" spans="9:18" ht="15" x14ac:dyDescent="0.2">
      <c r="I721" s="10"/>
      <c r="J721" s="10"/>
      <c r="K721" s="10"/>
      <c r="N721" s="7"/>
      <c r="O721" s="19">
        <f>((H721-1)*(1-(IF(I721="no",0,'complete results'!$B$3)))+1)</f>
        <v>5.0000000000000044E-2</v>
      </c>
      <c r="P721" s="19">
        <f t="shared" si="18"/>
        <v>0</v>
      </c>
      <c r="Q7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1" s="20">
        <f>IF(ISBLANK(N721),,IF(ISBLANK(H721),,(IF(N721="WON-EW",((((O721-1)*K721)*'complete results'!$B$2)+('complete results'!$B$2*(O721-1))),IF(N721="WON",((((O721-1)*K721)*'complete results'!$B$2)+('complete results'!$B$2*(O721-1))),IF(N721="PLACED",((((O721-1)*K721)*'complete results'!$B$2)-'complete results'!$B$2),IF(K721=0,-'complete results'!$B$2,IF(K721=0,-'complete results'!$B$2,-('complete results'!$B$2*2)))))))*D721))</f>
        <v>0</v>
      </c>
    </row>
    <row r="722" spans="9:18" ht="15" x14ac:dyDescent="0.2">
      <c r="I722" s="10"/>
      <c r="J722" s="10"/>
      <c r="K722" s="10"/>
      <c r="N722" s="7"/>
      <c r="O722" s="19">
        <f>((H722-1)*(1-(IF(I722="no",0,'complete results'!$B$3)))+1)</f>
        <v>5.0000000000000044E-2</v>
      </c>
      <c r="P722" s="19">
        <f t="shared" si="18"/>
        <v>0</v>
      </c>
      <c r="Q7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2" s="20">
        <f>IF(ISBLANK(N722),,IF(ISBLANK(H722),,(IF(N722="WON-EW",((((O722-1)*K722)*'complete results'!$B$2)+('complete results'!$B$2*(O722-1))),IF(N722="WON",((((O722-1)*K722)*'complete results'!$B$2)+('complete results'!$B$2*(O722-1))),IF(N722="PLACED",((((O722-1)*K722)*'complete results'!$B$2)-'complete results'!$B$2),IF(K722=0,-'complete results'!$B$2,IF(K722=0,-'complete results'!$B$2,-('complete results'!$B$2*2)))))))*D722))</f>
        <v>0</v>
      </c>
    </row>
    <row r="723" spans="9:18" ht="15" x14ac:dyDescent="0.2">
      <c r="I723" s="10"/>
      <c r="J723" s="10"/>
      <c r="K723" s="10"/>
      <c r="N723" s="7"/>
      <c r="O723" s="19">
        <f>((H723-1)*(1-(IF(I723="no",0,'complete results'!$B$3)))+1)</f>
        <v>5.0000000000000044E-2</v>
      </c>
      <c r="P723" s="19">
        <f t="shared" si="18"/>
        <v>0</v>
      </c>
      <c r="Q7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3" s="20">
        <f>IF(ISBLANK(N723),,IF(ISBLANK(H723),,(IF(N723="WON-EW",((((O723-1)*K723)*'complete results'!$B$2)+('complete results'!$B$2*(O723-1))),IF(N723="WON",((((O723-1)*K723)*'complete results'!$B$2)+('complete results'!$B$2*(O723-1))),IF(N723="PLACED",((((O723-1)*K723)*'complete results'!$B$2)-'complete results'!$B$2),IF(K723=0,-'complete results'!$B$2,IF(K723=0,-'complete results'!$B$2,-('complete results'!$B$2*2)))))))*D723))</f>
        <v>0</v>
      </c>
    </row>
    <row r="724" spans="9:18" ht="15" x14ac:dyDescent="0.2">
      <c r="I724" s="10"/>
      <c r="J724" s="10"/>
      <c r="K724" s="10"/>
      <c r="N724" s="7"/>
      <c r="O724" s="19">
        <f>((H724-1)*(1-(IF(I724="no",0,'complete results'!$B$3)))+1)</f>
        <v>5.0000000000000044E-2</v>
      </c>
      <c r="P724" s="19">
        <f t="shared" ref="P724:P787" si="19">D724*IF(J724="yes",2,1)</f>
        <v>0</v>
      </c>
      <c r="Q7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4" s="20">
        <f>IF(ISBLANK(N724),,IF(ISBLANK(H724),,(IF(N724="WON-EW",((((O724-1)*K724)*'complete results'!$B$2)+('complete results'!$B$2*(O724-1))),IF(N724="WON",((((O724-1)*K724)*'complete results'!$B$2)+('complete results'!$B$2*(O724-1))),IF(N724="PLACED",((((O724-1)*K724)*'complete results'!$B$2)-'complete results'!$B$2),IF(K724=0,-'complete results'!$B$2,IF(K724=0,-'complete results'!$B$2,-('complete results'!$B$2*2)))))))*D724))</f>
        <v>0</v>
      </c>
    </row>
    <row r="725" spans="9:18" ht="15" x14ac:dyDescent="0.2">
      <c r="I725" s="10"/>
      <c r="J725" s="10"/>
      <c r="K725" s="10"/>
      <c r="N725" s="7"/>
      <c r="O725" s="19">
        <f>((H725-1)*(1-(IF(I725="no",0,'complete results'!$B$3)))+1)</f>
        <v>5.0000000000000044E-2</v>
      </c>
      <c r="P725" s="19">
        <f t="shared" si="19"/>
        <v>0</v>
      </c>
      <c r="Q7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5" s="20">
        <f>IF(ISBLANK(N725),,IF(ISBLANK(H725),,(IF(N725="WON-EW",((((O725-1)*K725)*'complete results'!$B$2)+('complete results'!$B$2*(O725-1))),IF(N725="WON",((((O725-1)*K725)*'complete results'!$B$2)+('complete results'!$B$2*(O725-1))),IF(N725="PLACED",((((O725-1)*K725)*'complete results'!$B$2)-'complete results'!$B$2),IF(K725=0,-'complete results'!$B$2,IF(K725=0,-'complete results'!$B$2,-('complete results'!$B$2*2)))))))*D725))</f>
        <v>0</v>
      </c>
    </row>
    <row r="726" spans="9:18" ht="15" x14ac:dyDescent="0.2">
      <c r="I726" s="10"/>
      <c r="J726" s="10"/>
      <c r="K726" s="10"/>
      <c r="N726" s="7"/>
      <c r="O726" s="19">
        <f>((H726-1)*(1-(IF(I726="no",0,'complete results'!$B$3)))+1)</f>
        <v>5.0000000000000044E-2</v>
      </c>
      <c r="P726" s="19">
        <f t="shared" si="19"/>
        <v>0</v>
      </c>
      <c r="Q7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6" s="20">
        <f>IF(ISBLANK(N726),,IF(ISBLANK(H726),,(IF(N726="WON-EW",((((O726-1)*K726)*'complete results'!$B$2)+('complete results'!$B$2*(O726-1))),IF(N726="WON",((((O726-1)*K726)*'complete results'!$B$2)+('complete results'!$B$2*(O726-1))),IF(N726="PLACED",((((O726-1)*K726)*'complete results'!$B$2)-'complete results'!$B$2),IF(K726=0,-'complete results'!$B$2,IF(K726=0,-'complete results'!$B$2,-('complete results'!$B$2*2)))))))*D726))</f>
        <v>0</v>
      </c>
    </row>
    <row r="727" spans="9:18" ht="15" x14ac:dyDescent="0.2">
      <c r="I727" s="10"/>
      <c r="J727" s="10"/>
      <c r="K727" s="10"/>
      <c r="N727" s="7"/>
      <c r="O727" s="19">
        <f>((H727-1)*(1-(IF(I727="no",0,'complete results'!$B$3)))+1)</f>
        <v>5.0000000000000044E-2</v>
      </c>
      <c r="P727" s="19">
        <f t="shared" si="19"/>
        <v>0</v>
      </c>
      <c r="Q7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7" s="20">
        <f>IF(ISBLANK(N727),,IF(ISBLANK(H727),,(IF(N727="WON-EW",((((O727-1)*K727)*'complete results'!$B$2)+('complete results'!$B$2*(O727-1))),IF(N727="WON",((((O727-1)*K727)*'complete results'!$B$2)+('complete results'!$B$2*(O727-1))),IF(N727="PLACED",((((O727-1)*K727)*'complete results'!$B$2)-'complete results'!$B$2),IF(K727=0,-'complete results'!$B$2,IF(K727=0,-'complete results'!$B$2,-('complete results'!$B$2*2)))))))*D727))</f>
        <v>0</v>
      </c>
    </row>
    <row r="728" spans="9:18" ht="15" x14ac:dyDescent="0.2">
      <c r="I728" s="10"/>
      <c r="J728" s="10"/>
      <c r="K728" s="10"/>
      <c r="N728" s="7"/>
      <c r="O728" s="19">
        <f>((H728-1)*(1-(IF(I728="no",0,'complete results'!$B$3)))+1)</f>
        <v>5.0000000000000044E-2</v>
      </c>
      <c r="P728" s="19">
        <f t="shared" si="19"/>
        <v>0</v>
      </c>
      <c r="Q7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8" s="20">
        <f>IF(ISBLANK(N728),,IF(ISBLANK(H728),,(IF(N728="WON-EW",((((O728-1)*K728)*'complete results'!$B$2)+('complete results'!$B$2*(O728-1))),IF(N728="WON",((((O728-1)*K728)*'complete results'!$B$2)+('complete results'!$B$2*(O728-1))),IF(N728="PLACED",((((O728-1)*K728)*'complete results'!$B$2)-'complete results'!$B$2),IF(K728=0,-'complete results'!$B$2,IF(K728=0,-'complete results'!$B$2,-('complete results'!$B$2*2)))))))*D728))</f>
        <v>0</v>
      </c>
    </row>
    <row r="729" spans="9:18" ht="15" x14ac:dyDescent="0.2">
      <c r="I729" s="10"/>
      <c r="J729" s="10"/>
      <c r="K729" s="10"/>
      <c r="N729" s="7"/>
      <c r="O729" s="19">
        <f>((H729-1)*(1-(IF(I729="no",0,'complete results'!$B$3)))+1)</f>
        <v>5.0000000000000044E-2</v>
      </c>
      <c r="P729" s="19">
        <f t="shared" si="19"/>
        <v>0</v>
      </c>
      <c r="Q7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9" s="20">
        <f>IF(ISBLANK(N729),,IF(ISBLANK(H729),,(IF(N729="WON-EW",((((O729-1)*K729)*'complete results'!$B$2)+('complete results'!$B$2*(O729-1))),IF(N729="WON",((((O729-1)*K729)*'complete results'!$B$2)+('complete results'!$B$2*(O729-1))),IF(N729="PLACED",((((O729-1)*K729)*'complete results'!$B$2)-'complete results'!$B$2),IF(K729=0,-'complete results'!$B$2,IF(K729=0,-'complete results'!$B$2,-('complete results'!$B$2*2)))))))*D729))</f>
        <v>0</v>
      </c>
    </row>
    <row r="730" spans="9:18" ht="15" x14ac:dyDescent="0.2">
      <c r="I730" s="10"/>
      <c r="J730" s="10"/>
      <c r="K730" s="10"/>
      <c r="N730" s="7"/>
      <c r="O730" s="19">
        <f>((H730-1)*(1-(IF(I730="no",0,'complete results'!$B$3)))+1)</f>
        <v>5.0000000000000044E-2</v>
      </c>
      <c r="P730" s="19">
        <f t="shared" si="19"/>
        <v>0</v>
      </c>
      <c r="Q7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0" s="20">
        <f>IF(ISBLANK(N730),,IF(ISBLANK(H730),,(IF(N730="WON-EW",((((O730-1)*K730)*'complete results'!$B$2)+('complete results'!$B$2*(O730-1))),IF(N730="WON",((((O730-1)*K730)*'complete results'!$B$2)+('complete results'!$B$2*(O730-1))),IF(N730="PLACED",((((O730-1)*K730)*'complete results'!$B$2)-'complete results'!$B$2),IF(K730=0,-'complete results'!$B$2,IF(K730=0,-'complete results'!$B$2,-('complete results'!$B$2*2)))))))*D730))</f>
        <v>0</v>
      </c>
    </row>
    <row r="731" spans="9:18" ht="15" x14ac:dyDescent="0.2">
      <c r="I731" s="10"/>
      <c r="J731" s="10"/>
      <c r="K731" s="10"/>
      <c r="N731" s="7"/>
      <c r="O731" s="19">
        <f>((H731-1)*(1-(IF(I731="no",0,'complete results'!$B$3)))+1)</f>
        <v>5.0000000000000044E-2</v>
      </c>
      <c r="P731" s="19">
        <f t="shared" si="19"/>
        <v>0</v>
      </c>
      <c r="Q7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1" s="20">
        <f>IF(ISBLANK(N731),,IF(ISBLANK(H731),,(IF(N731="WON-EW",((((O731-1)*K731)*'complete results'!$B$2)+('complete results'!$B$2*(O731-1))),IF(N731="WON",((((O731-1)*K731)*'complete results'!$B$2)+('complete results'!$B$2*(O731-1))),IF(N731="PLACED",((((O731-1)*K731)*'complete results'!$B$2)-'complete results'!$B$2),IF(K731=0,-'complete results'!$B$2,IF(K731=0,-'complete results'!$B$2,-('complete results'!$B$2*2)))))))*D731))</f>
        <v>0</v>
      </c>
    </row>
    <row r="732" spans="9:18" ht="15" x14ac:dyDescent="0.2">
      <c r="I732" s="10"/>
      <c r="J732" s="10"/>
      <c r="K732" s="10"/>
      <c r="N732" s="7"/>
      <c r="O732" s="19">
        <f>((H732-1)*(1-(IF(I732="no",0,'complete results'!$B$3)))+1)</f>
        <v>5.0000000000000044E-2</v>
      </c>
      <c r="P732" s="19">
        <f t="shared" si="19"/>
        <v>0</v>
      </c>
      <c r="Q7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2" s="20">
        <f>IF(ISBLANK(N732),,IF(ISBLANK(H732),,(IF(N732="WON-EW",((((O732-1)*K732)*'complete results'!$B$2)+('complete results'!$B$2*(O732-1))),IF(N732="WON",((((O732-1)*K732)*'complete results'!$B$2)+('complete results'!$B$2*(O732-1))),IF(N732="PLACED",((((O732-1)*K732)*'complete results'!$B$2)-'complete results'!$B$2),IF(K732=0,-'complete results'!$B$2,IF(K732=0,-'complete results'!$B$2,-('complete results'!$B$2*2)))))))*D732))</f>
        <v>0</v>
      </c>
    </row>
    <row r="733" spans="9:18" ht="15" x14ac:dyDescent="0.2">
      <c r="I733" s="10"/>
      <c r="J733" s="10"/>
      <c r="K733" s="10"/>
      <c r="N733" s="7"/>
      <c r="O733" s="19">
        <f>((H733-1)*(1-(IF(I733="no",0,'complete results'!$B$3)))+1)</f>
        <v>5.0000000000000044E-2</v>
      </c>
      <c r="P733" s="19">
        <f t="shared" si="19"/>
        <v>0</v>
      </c>
      <c r="Q7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3" s="20">
        <f>IF(ISBLANK(N733),,IF(ISBLANK(H733),,(IF(N733="WON-EW",((((O733-1)*K733)*'complete results'!$B$2)+('complete results'!$B$2*(O733-1))),IF(N733="WON",((((O733-1)*K733)*'complete results'!$B$2)+('complete results'!$B$2*(O733-1))),IF(N733="PLACED",((((O733-1)*K733)*'complete results'!$B$2)-'complete results'!$B$2),IF(K733=0,-'complete results'!$B$2,IF(K733=0,-'complete results'!$B$2,-('complete results'!$B$2*2)))))))*D733))</f>
        <v>0</v>
      </c>
    </row>
    <row r="734" spans="9:18" ht="15" x14ac:dyDescent="0.2">
      <c r="I734" s="10"/>
      <c r="J734" s="10"/>
      <c r="K734" s="10"/>
      <c r="N734" s="7"/>
      <c r="O734" s="19">
        <f>((H734-1)*(1-(IF(I734="no",0,'complete results'!$B$3)))+1)</f>
        <v>5.0000000000000044E-2</v>
      </c>
      <c r="P734" s="19">
        <f t="shared" si="19"/>
        <v>0</v>
      </c>
      <c r="Q7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4" s="20">
        <f>IF(ISBLANK(N734),,IF(ISBLANK(H734),,(IF(N734="WON-EW",((((O734-1)*K734)*'complete results'!$B$2)+('complete results'!$B$2*(O734-1))),IF(N734="WON",((((O734-1)*K734)*'complete results'!$B$2)+('complete results'!$B$2*(O734-1))),IF(N734="PLACED",((((O734-1)*K734)*'complete results'!$B$2)-'complete results'!$B$2),IF(K734=0,-'complete results'!$B$2,IF(K734=0,-'complete results'!$B$2,-('complete results'!$B$2*2)))))))*D734))</f>
        <v>0</v>
      </c>
    </row>
    <row r="735" spans="9:18" ht="15" x14ac:dyDescent="0.2">
      <c r="I735" s="10"/>
      <c r="J735" s="10"/>
      <c r="K735" s="10"/>
      <c r="N735" s="7"/>
      <c r="O735" s="19">
        <f>((H735-1)*(1-(IF(I735="no",0,'complete results'!$B$3)))+1)</f>
        <v>5.0000000000000044E-2</v>
      </c>
      <c r="P735" s="19">
        <f t="shared" si="19"/>
        <v>0</v>
      </c>
      <c r="Q7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5" s="20">
        <f>IF(ISBLANK(N735),,IF(ISBLANK(H735),,(IF(N735="WON-EW",((((O735-1)*K735)*'complete results'!$B$2)+('complete results'!$B$2*(O735-1))),IF(N735="WON",((((O735-1)*K735)*'complete results'!$B$2)+('complete results'!$B$2*(O735-1))),IF(N735="PLACED",((((O735-1)*K735)*'complete results'!$B$2)-'complete results'!$B$2),IF(K735=0,-'complete results'!$B$2,IF(K735=0,-'complete results'!$B$2,-('complete results'!$B$2*2)))))))*D735))</f>
        <v>0</v>
      </c>
    </row>
    <row r="736" spans="9:18" ht="15" x14ac:dyDescent="0.2">
      <c r="I736" s="10"/>
      <c r="J736" s="10"/>
      <c r="K736" s="10"/>
      <c r="N736" s="7"/>
      <c r="O736" s="19">
        <f>((H736-1)*(1-(IF(I736="no",0,'complete results'!$B$3)))+1)</f>
        <v>5.0000000000000044E-2</v>
      </c>
      <c r="P736" s="19">
        <f t="shared" si="19"/>
        <v>0</v>
      </c>
      <c r="Q7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6" s="20">
        <f>IF(ISBLANK(N736),,IF(ISBLANK(H736),,(IF(N736="WON-EW",((((O736-1)*K736)*'complete results'!$B$2)+('complete results'!$B$2*(O736-1))),IF(N736="WON",((((O736-1)*K736)*'complete results'!$B$2)+('complete results'!$B$2*(O736-1))),IF(N736="PLACED",((((O736-1)*K736)*'complete results'!$B$2)-'complete results'!$B$2),IF(K736=0,-'complete results'!$B$2,IF(K736=0,-'complete results'!$B$2,-('complete results'!$B$2*2)))))))*D736))</f>
        <v>0</v>
      </c>
    </row>
    <row r="737" spans="9:18" ht="15" x14ac:dyDescent="0.2">
      <c r="I737" s="10"/>
      <c r="J737" s="10"/>
      <c r="K737" s="10"/>
      <c r="N737" s="7"/>
      <c r="O737" s="19">
        <f>((H737-1)*(1-(IF(I737="no",0,'complete results'!$B$3)))+1)</f>
        <v>5.0000000000000044E-2</v>
      </c>
      <c r="P737" s="19">
        <f t="shared" si="19"/>
        <v>0</v>
      </c>
      <c r="Q7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7" s="20">
        <f>IF(ISBLANK(N737),,IF(ISBLANK(H737),,(IF(N737="WON-EW",((((O737-1)*K737)*'complete results'!$B$2)+('complete results'!$B$2*(O737-1))),IF(N737="WON",((((O737-1)*K737)*'complete results'!$B$2)+('complete results'!$B$2*(O737-1))),IF(N737="PLACED",((((O737-1)*K737)*'complete results'!$B$2)-'complete results'!$B$2),IF(K737=0,-'complete results'!$B$2,IF(K737=0,-'complete results'!$B$2,-('complete results'!$B$2*2)))))))*D737))</f>
        <v>0</v>
      </c>
    </row>
    <row r="738" spans="9:18" ht="15" x14ac:dyDescent="0.2">
      <c r="I738" s="10"/>
      <c r="J738" s="10"/>
      <c r="K738" s="10"/>
      <c r="N738" s="7"/>
      <c r="O738" s="19">
        <f>((H738-1)*(1-(IF(I738="no",0,'complete results'!$B$3)))+1)</f>
        <v>5.0000000000000044E-2</v>
      </c>
      <c r="P738" s="19">
        <f t="shared" si="19"/>
        <v>0</v>
      </c>
      <c r="Q7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8" s="20">
        <f>IF(ISBLANK(N738),,IF(ISBLANK(H738),,(IF(N738="WON-EW",((((O738-1)*K738)*'complete results'!$B$2)+('complete results'!$B$2*(O738-1))),IF(N738="WON",((((O738-1)*K738)*'complete results'!$B$2)+('complete results'!$B$2*(O738-1))),IF(N738="PLACED",((((O738-1)*K738)*'complete results'!$B$2)-'complete results'!$B$2),IF(K738=0,-'complete results'!$B$2,IF(K738=0,-'complete results'!$B$2,-('complete results'!$B$2*2)))))))*D738))</f>
        <v>0</v>
      </c>
    </row>
    <row r="739" spans="9:18" ht="15" x14ac:dyDescent="0.2">
      <c r="I739" s="10"/>
      <c r="J739" s="10"/>
      <c r="K739" s="10"/>
      <c r="N739" s="7"/>
      <c r="O739" s="19">
        <f>((H739-1)*(1-(IF(I739="no",0,'complete results'!$B$3)))+1)</f>
        <v>5.0000000000000044E-2</v>
      </c>
      <c r="P739" s="19">
        <f t="shared" si="19"/>
        <v>0</v>
      </c>
      <c r="Q7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9" s="20">
        <f>IF(ISBLANK(N739),,IF(ISBLANK(H739),,(IF(N739="WON-EW",((((O739-1)*K739)*'complete results'!$B$2)+('complete results'!$B$2*(O739-1))),IF(N739="WON",((((O739-1)*K739)*'complete results'!$B$2)+('complete results'!$B$2*(O739-1))),IF(N739="PLACED",((((O739-1)*K739)*'complete results'!$B$2)-'complete results'!$B$2),IF(K739=0,-'complete results'!$B$2,IF(K739=0,-'complete results'!$B$2,-('complete results'!$B$2*2)))))))*D739))</f>
        <v>0</v>
      </c>
    </row>
    <row r="740" spans="9:18" ht="15" x14ac:dyDescent="0.2">
      <c r="I740" s="10"/>
      <c r="J740" s="10"/>
      <c r="K740" s="10"/>
      <c r="N740" s="7"/>
      <c r="O740" s="19">
        <f>((H740-1)*(1-(IF(I740="no",0,'complete results'!$B$3)))+1)</f>
        <v>5.0000000000000044E-2</v>
      </c>
      <c r="P740" s="19">
        <f t="shared" si="19"/>
        <v>0</v>
      </c>
      <c r="Q7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0" s="20">
        <f>IF(ISBLANK(N740),,IF(ISBLANK(H740),,(IF(N740="WON-EW",((((O740-1)*K740)*'complete results'!$B$2)+('complete results'!$B$2*(O740-1))),IF(N740="WON",((((O740-1)*K740)*'complete results'!$B$2)+('complete results'!$B$2*(O740-1))),IF(N740="PLACED",((((O740-1)*K740)*'complete results'!$B$2)-'complete results'!$B$2),IF(K740=0,-'complete results'!$B$2,IF(K740=0,-'complete results'!$B$2,-('complete results'!$B$2*2)))))))*D740))</f>
        <v>0</v>
      </c>
    </row>
    <row r="741" spans="9:18" ht="15" x14ac:dyDescent="0.2">
      <c r="I741" s="10"/>
      <c r="J741" s="10"/>
      <c r="K741" s="10"/>
      <c r="N741" s="7"/>
      <c r="O741" s="19">
        <f>((H741-1)*(1-(IF(I741="no",0,'complete results'!$B$3)))+1)</f>
        <v>5.0000000000000044E-2</v>
      </c>
      <c r="P741" s="19">
        <f t="shared" si="19"/>
        <v>0</v>
      </c>
      <c r="Q7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1" s="20">
        <f>IF(ISBLANK(N741),,IF(ISBLANK(H741),,(IF(N741="WON-EW",((((O741-1)*K741)*'complete results'!$B$2)+('complete results'!$B$2*(O741-1))),IF(N741="WON",((((O741-1)*K741)*'complete results'!$B$2)+('complete results'!$B$2*(O741-1))),IF(N741="PLACED",((((O741-1)*K741)*'complete results'!$B$2)-'complete results'!$B$2),IF(K741=0,-'complete results'!$B$2,IF(K741=0,-'complete results'!$B$2,-('complete results'!$B$2*2)))))))*D741))</f>
        <v>0</v>
      </c>
    </row>
    <row r="742" spans="9:18" ht="15" x14ac:dyDescent="0.2">
      <c r="I742" s="10"/>
      <c r="J742" s="10"/>
      <c r="K742" s="10"/>
      <c r="N742" s="7"/>
      <c r="O742" s="19">
        <f>((H742-1)*(1-(IF(I742="no",0,'complete results'!$B$3)))+1)</f>
        <v>5.0000000000000044E-2</v>
      </c>
      <c r="P742" s="19">
        <f t="shared" si="19"/>
        <v>0</v>
      </c>
      <c r="Q7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2" s="20">
        <f>IF(ISBLANK(N742),,IF(ISBLANK(H742),,(IF(N742="WON-EW",((((O742-1)*K742)*'complete results'!$B$2)+('complete results'!$B$2*(O742-1))),IF(N742="WON",((((O742-1)*K742)*'complete results'!$B$2)+('complete results'!$B$2*(O742-1))),IF(N742="PLACED",((((O742-1)*K742)*'complete results'!$B$2)-'complete results'!$B$2),IF(K742=0,-'complete results'!$B$2,IF(K742=0,-'complete results'!$B$2,-('complete results'!$B$2*2)))))))*D742))</f>
        <v>0</v>
      </c>
    </row>
    <row r="743" spans="9:18" ht="15" x14ac:dyDescent="0.2">
      <c r="I743" s="10"/>
      <c r="J743" s="10"/>
      <c r="K743" s="10"/>
      <c r="N743" s="7"/>
      <c r="O743" s="19">
        <f>((H743-1)*(1-(IF(I743="no",0,'complete results'!$B$3)))+1)</f>
        <v>5.0000000000000044E-2</v>
      </c>
      <c r="P743" s="19">
        <f t="shared" si="19"/>
        <v>0</v>
      </c>
      <c r="Q7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3" s="20">
        <f>IF(ISBLANK(N743),,IF(ISBLANK(H743),,(IF(N743="WON-EW",((((O743-1)*K743)*'complete results'!$B$2)+('complete results'!$B$2*(O743-1))),IF(N743="WON",((((O743-1)*K743)*'complete results'!$B$2)+('complete results'!$B$2*(O743-1))),IF(N743="PLACED",((((O743-1)*K743)*'complete results'!$B$2)-'complete results'!$B$2),IF(K743=0,-'complete results'!$B$2,IF(K743=0,-'complete results'!$B$2,-('complete results'!$B$2*2)))))))*D743))</f>
        <v>0</v>
      </c>
    </row>
    <row r="744" spans="9:18" ht="15" x14ac:dyDescent="0.2">
      <c r="I744" s="10"/>
      <c r="J744" s="10"/>
      <c r="K744" s="10"/>
      <c r="N744" s="7"/>
      <c r="O744" s="19">
        <f>((H744-1)*(1-(IF(I744="no",0,'complete results'!$B$3)))+1)</f>
        <v>5.0000000000000044E-2</v>
      </c>
      <c r="P744" s="19">
        <f t="shared" si="19"/>
        <v>0</v>
      </c>
      <c r="Q7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4" s="20">
        <f>IF(ISBLANK(N744),,IF(ISBLANK(H744),,(IF(N744="WON-EW",((((O744-1)*K744)*'complete results'!$B$2)+('complete results'!$B$2*(O744-1))),IF(N744="WON",((((O744-1)*K744)*'complete results'!$B$2)+('complete results'!$B$2*(O744-1))),IF(N744="PLACED",((((O744-1)*K744)*'complete results'!$B$2)-'complete results'!$B$2),IF(K744=0,-'complete results'!$B$2,IF(K744=0,-'complete results'!$B$2,-('complete results'!$B$2*2)))))))*D744))</f>
        <v>0</v>
      </c>
    </row>
    <row r="745" spans="9:18" ht="15" x14ac:dyDescent="0.2">
      <c r="I745" s="10"/>
      <c r="J745" s="10"/>
      <c r="K745" s="10"/>
      <c r="N745" s="7"/>
      <c r="O745" s="19">
        <f>((H745-1)*(1-(IF(I745="no",0,'complete results'!$B$3)))+1)</f>
        <v>5.0000000000000044E-2</v>
      </c>
      <c r="P745" s="19">
        <f t="shared" si="19"/>
        <v>0</v>
      </c>
      <c r="Q7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5" s="20">
        <f>IF(ISBLANK(N745),,IF(ISBLANK(H745),,(IF(N745="WON-EW",((((O745-1)*K745)*'complete results'!$B$2)+('complete results'!$B$2*(O745-1))),IF(N745="WON",((((O745-1)*K745)*'complete results'!$B$2)+('complete results'!$B$2*(O745-1))),IF(N745="PLACED",((((O745-1)*K745)*'complete results'!$B$2)-'complete results'!$B$2),IF(K745=0,-'complete results'!$B$2,IF(K745=0,-'complete results'!$B$2,-('complete results'!$B$2*2)))))))*D745))</f>
        <v>0</v>
      </c>
    </row>
    <row r="746" spans="9:18" ht="15" x14ac:dyDescent="0.2">
      <c r="I746" s="10"/>
      <c r="J746" s="10"/>
      <c r="K746" s="10"/>
      <c r="N746" s="7"/>
      <c r="O746" s="19">
        <f>((H746-1)*(1-(IF(I746="no",0,'complete results'!$B$3)))+1)</f>
        <v>5.0000000000000044E-2</v>
      </c>
      <c r="P746" s="19">
        <f t="shared" si="19"/>
        <v>0</v>
      </c>
      <c r="Q7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6" s="20">
        <f>IF(ISBLANK(N746),,IF(ISBLANK(H746),,(IF(N746="WON-EW",((((O746-1)*K746)*'complete results'!$B$2)+('complete results'!$B$2*(O746-1))),IF(N746="WON",((((O746-1)*K746)*'complete results'!$B$2)+('complete results'!$B$2*(O746-1))),IF(N746="PLACED",((((O746-1)*K746)*'complete results'!$B$2)-'complete results'!$B$2),IF(K746=0,-'complete results'!$B$2,IF(K746=0,-'complete results'!$B$2,-('complete results'!$B$2*2)))))))*D746))</f>
        <v>0</v>
      </c>
    </row>
    <row r="747" spans="9:18" ht="15" x14ac:dyDescent="0.2">
      <c r="I747" s="10"/>
      <c r="J747" s="10"/>
      <c r="K747" s="10"/>
      <c r="N747" s="7"/>
      <c r="O747" s="19">
        <f>((H747-1)*(1-(IF(I747="no",0,'complete results'!$B$3)))+1)</f>
        <v>5.0000000000000044E-2</v>
      </c>
      <c r="P747" s="19">
        <f t="shared" si="19"/>
        <v>0</v>
      </c>
      <c r="Q7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7" s="20">
        <f>IF(ISBLANK(N747),,IF(ISBLANK(H747),,(IF(N747="WON-EW",((((O747-1)*K747)*'complete results'!$B$2)+('complete results'!$B$2*(O747-1))),IF(N747="WON",((((O747-1)*K747)*'complete results'!$B$2)+('complete results'!$B$2*(O747-1))),IF(N747="PLACED",((((O747-1)*K747)*'complete results'!$B$2)-'complete results'!$B$2),IF(K747=0,-'complete results'!$B$2,IF(K747=0,-'complete results'!$B$2,-('complete results'!$B$2*2)))))))*D747))</f>
        <v>0</v>
      </c>
    </row>
    <row r="748" spans="9:18" ht="15" x14ac:dyDescent="0.2">
      <c r="I748" s="10"/>
      <c r="J748" s="10"/>
      <c r="K748" s="10"/>
      <c r="N748" s="7"/>
      <c r="O748" s="19">
        <f>((H748-1)*(1-(IF(I748="no",0,'complete results'!$B$3)))+1)</f>
        <v>5.0000000000000044E-2</v>
      </c>
      <c r="P748" s="19">
        <f t="shared" si="19"/>
        <v>0</v>
      </c>
      <c r="Q7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8" s="20">
        <f>IF(ISBLANK(N748),,IF(ISBLANK(H748),,(IF(N748="WON-EW",((((O748-1)*K748)*'complete results'!$B$2)+('complete results'!$B$2*(O748-1))),IF(N748="WON",((((O748-1)*K748)*'complete results'!$B$2)+('complete results'!$B$2*(O748-1))),IF(N748="PLACED",((((O748-1)*K748)*'complete results'!$B$2)-'complete results'!$B$2),IF(K748=0,-'complete results'!$B$2,IF(K748=0,-'complete results'!$B$2,-('complete results'!$B$2*2)))))))*D748))</f>
        <v>0</v>
      </c>
    </row>
    <row r="749" spans="9:18" ht="15" x14ac:dyDescent="0.2">
      <c r="I749" s="10"/>
      <c r="J749" s="10"/>
      <c r="K749" s="10"/>
      <c r="N749" s="7"/>
      <c r="O749" s="19">
        <f>((H749-1)*(1-(IF(I749="no",0,'complete results'!$B$3)))+1)</f>
        <v>5.0000000000000044E-2</v>
      </c>
      <c r="P749" s="19">
        <f t="shared" si="19"/>
        <v>0</v>
      </c>
      <c r="Q7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9" s="20">
        <f>IF(ISBLANK(N749),,IF(ISBLANK(H749),,(IF(N749="WON-EW",((((O749-1)*K749)*'complete results'!$B$2)+('complete results'!$B$2*(O749-1))),IF(N749="WON",((((O749-1)*K749)*'complete results'!$B$2)+('complete results'!$B$2*(O749-1))),IF(N749="PLACED",((((O749-1)*K749)*'complete results'!$B$2)-'complete results'!$B$2),IF(K749=0,-'complete results'!$B$2,IF(K749=0,-'complete results'!$B$2,-('complete results'!$B$2*2)))))))*D749))</f>
        <v>0</v>
      </c>
    </row>
    <row r="750" spans="9:18" ht="15" x14ac:dyDescent="0.2">
      <c r="I750" s="10"/>
      <c r="J750" s="10"/>
      <c r="K750" s="10"/>
      <c r="N750" s="7"/>
      <c r="O750" s="19">
        <f>((H750-1)*(1-(IF(I750="no",0,'complete results'!$B$3)))+1)</f>
        <v>5.0000000000000044E-2</v>
      </c>
      <c r="P750" s="19">
        <f t="shared" si="19"/>
        <v>0</v>
      </c>
      <c r="Q7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0" s="20">
        <f>IF(ISBLANK(N750),,IF(ISBLANK(H750),,(IF(N750="WON-EW",((((O750-1)*K750)*'complete results'!$B$2)+('complete results'!$B$2*(O750-1))),IF(N750="WON",((((O750-1)*K750)*'complete results'!$B$2)+('complete results'!$B$2*(O750-1))),IF(N750="PLACED",((((O750-1)*K750)*'complete results'!$B$2)-'complete results'!$B$2),IF(K750=0,-'complete results'!$B$2,IF(K750=0,-'complete results'!$B$2,-('complete results'!$B$2*2)))))))*D750))</f>
        <v>0</v>
      </c>
    </row>
    <row r="751" spans="9:18" ht="15" x14ac:dyDescent="0.2">
      <c r="I751" s="10"/>
      <c r="J751" s="10"/>
      <c r="K751" s="10"/>
      <c r="N751" s="7"/>
      <c r="O751" s="19">
        <f>((H751-1)*(1-(IF(I751="no",0,'complete results'!$B$3)))+1)</f>
        <v>5.0000000000000044E-2</v>
      </c>
      <c r="P751" s="19">
        <f t="shared" si="19"/>
        <v>0</v>
      </c>
      <c r="Q7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1" s="20">
        <f>IF(ISBLANK(N751),,IF(ISBLANK(H751),,(IF(N751="WON-EW",((((O751-1)*K751)*'complete results'!$B$2)+('complete results'!$B$2*(O751-1))),IF(N751="WON",((((O751-1)*K751)*'complete results'!$B$2)+('complete results'!$B$2*(O751-1))),IF(N751="PLACED",((((O751-1)*K751)*'complete results'!$B$2)-'complete results'!$B$2),IF(K751=0,-'complete results'!$B$2,IF(K751=0,-'complete results'!$B$2,-('complete results'!$B$2*2)))))))*D751))</f>
        <v>0</v>
      </c>
    </row>
    <row r="752" spans="9:18" ht="15" x14ac:dyDescent="0.2">
      <c r="I752" s="10"/>
      <c r="J752" s="10"/>
      <c r="K752" s="10"/>
      <c r="N752" s="7"/>
      <c r="O752" s="19">
        <f>((H752-1)*(1-(IF(I752="no",0,'complete results'!$B$3)))+1)</f>
        <v>5.0000000000000044E-2</v>
      </c>
      <c r="P752" s="19">
        <f t="shared" si="19"/>
        <v>0</v>
      </c>
      <c r="Q7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2" s="20">
        <f>IF(ISBLANK(N752),,IF(ISBLANK(H752),,(IF(N752="WON-EW",((((O752-1)*K752)*'complete results'!$B$2)+('complete results'!$B$2*(O752-1))),IF(N752="WON",((((O752-1)*K752)*'complete results'!$B$2)+('complete results'!$B$2*(O752-1))),IF(N752="PLACED",((((O752-1)*K752)*'complete results'!$B$2)-'complete results'!$B$2),IF(K752=0,-'complete results'!$B$2,IF(K752=0,-'complete results'!$B$2,-('complete results'!$B$2*2)))))))*D752))</f>
        <v>0</v>
      </c>
    </row>
    <row r="753" spans="9:18" ht="15" x14ac:dyDescent="0.2">
      <c r="I753" s="10"/>
      <c r="J753" s="10"/>
      <c r="K753" s="10"/>
      <c r="N753" s="7"/>
      <c r="O753" s="19">
        <f>((H753-1)*(1-(IF(I753="no",0,'complete results'!$B$3)))+1)</f>
        <v>5.0000000000000044E-2</v>
      </c>
      <c r="P753" s="19">
        <f t="shared" si="19"/>
        <v>0</v>
      </c>
      <c r="Q7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3" s="20">
        <f>IF(ISBLANK(N753),,IF(ISBLANK(H753),,(IF(N753="WON-EW",((((O753-1)*K753)*'complete results'!$B$2)+('complete results'!$B$2*(O753-1))),IF(N753="WON",((((O753-1)*K753)*'complete results'!$B$2)+('complete results'!$B$2*(O753-1))),IF(N753="PLACED",((((O753-1)*K753)*'complete results'!$B$2)-'complete results'!$B$2),IF(K753=0,-'complete results'!$B$2,IF(K753=0,-'complete results'!$B$2,-('complete results'!$B$2*2)))))))*D753))</f>
        <v>0</v>
      </c>
    </row>
    <row r="754" spans="9:18" ht="15" x14ac:dyDescent="0.2">
      <c r="I754" s="10"/>
      <c r="J754" s="10"/>
      <c r="K754" s="10"/>
      <c r="N754" s="7"/>
      <c r="O754" s="19">
        <f>((H754-1)*(1-(IF(I754="no",0,'complete results'!$B$3)))+1)</f>
        <v>5.0000000000000044E-2</v>
      </c>
      <c r="P754" s="19">
        <f t="shared" si="19"/>
        <v>0</v>
      </c>
      <c r="Q7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4" s="20">
        <f>IF(ISBLANK(N754),,IF(ISBLANK(H754),,(IF(N754="WON-EW",((((O754-1)*K754)*'complete results'!$B$2)+('complete results'!$B$2*(O754-1))),IF(N754="WON",((((O754-1)*K754)*'complete results'!$B$2)+('complete results'!$B$2*(O754-1))),IF(N754="PLACED",((((O754-1)*K754)*'complete results'!$B$2)-'complete results'!$B$2),IF(K754=0,-'complete results'!$B$2,IF(K754=0,-'complete results'!$B$2,-('complete results'!$B$2*2)))))))*D754))</f>
        <v>0</v>
      </c>
    </row>
    <row r="755" spans="9:18" ht="15" x14ac:dyDescent="0.2">
      <c r="I755" s="10"/>
      <c r="J755" s="10"/>
      <c r="K755" s="10"/>
      <c r="N755" s="7"/>
      <c r="O755" s="19">
        <f>((H755-1)*(1-(IF(I755="no",0,'complete results'!$B$3)))+1)</f>
        <v>5.0000000000000044E-2</v>
      </c>
      <c r="P755" s="19">
        <f t="shared" si="19"/>
        <v>0</v>
      </c>
      <c r="Q7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5" s="20">
        <f>IF(ISBLANK(N755),,IF(ISBLANK(H755),,(IF(N755="WON-EW",((((O755-1)*K755)*'complete results'!$B$2)+('complete results'!$B$2*(O755-1))),IF(N755="WON",((((O755-1)*K755)*'complete results'!$B$2)+('complete results'!$B$2*(O755-1))),IF(N755="PLACED",((((O755-1)*K755)*'complete results'!$B$2)-'complete results'!$B$2),IF(K755=0,-'complete results'!$B$2,IF(K755=0,-'complete results'!$B$2,-('complete results'!$B$2*2)))))))*D755))</f>
        <v>0</v>
      </c>
    </row>
    <row r="756" spans="9:18" ht="15" x14ac:dyDescent="0.2">
      <c r="I756" s="10"/>
      <c r="J756" s="10"/>
      <c r="K756" s="10"/>
      <c r="N756" s="7"/>
      <c r="O756" s="19">
        <f>((H756-1)*(1-(IF(I756="no",0,'complete results'!$B$3)))+1)</f>
        <v>5.0000000000000044E-2</v>
      </c>
      <c r="P756" s="19">
        <f t="shared" si="19"/>
        <v>0</v>
      </c>
      <c r="Q7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6" s="20">
        <f>IF(ISBLANK(N756),,IF(ISBLANK(H756),,(IF(N756="WON-EW",((((O756-1)*K756)*'complete results'!$B$2)+('complete results'!$B$2*(O756-1))),IF(N756="WON",((((O756-1)*K756)*'complete results'!$B$2)+('complete results'!$B$2*(O756-1))),IF(N756="PLACED",((((O756-1)*K756)*'complete results'!$B$2)-'complete results'!$B$2),IF(K756=0,-'complete results'!$B$2,IF(K756=0,-'complete results'!$B$2,-('complete results'!$B$2*2)))))))*D756))</f>
        <v>0</v>
      </c>
    </row>
    <row r="757" spans="9:18" ht="15" x14ac:dyDescent="0.2">
      <c r="I757" s="10"/>
      <c r="J757" s="10"/>
      <c r="K757" s="10"/>
      <c r="N757" s="7"/>
      <c r="O757" s="19">
        <f>((H757-1)*(1-(IF(I757="no",0,'complete results'!$B$3)))+1)</f>
        <v>5.0000000000000044E-2</v>
      </c>
      <c r="P757" s="19">
        <f t="shared" si="19"/>
        <v>0</v>
      </c>
      <c r="Q7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7" s="20">
        <f>IF(ISBLANK(N757),,IF(ISBLANK(H757),,(IF(N757="WON-EW",((((O757-1)*K757)*'complete results'!$B$2)+('complete results'!$B$2*(O757-1))),IF(N757="WON",((((O757-1)*K757)*'complete results'!$B$2)+('complete results'!$B$2*(O757-1))),IF(N757="PLACED",((((O757-1)*K757)*'complete results'!$B$2)-'complete results'!$B$2),IF(K757=0,-'complete results'!$B$2,IF(K757=0,-'complete results'!$B$2,-('complete results'!$B$2*2)))))))*D757))</f>
        <v>0</v>
      </c>
    </row>
    <row r="758" spans="9:18" ht="15" x14ac:dyDescent="0.2">
      <c r="I758" s="10"/>
      <c r="J758" s="10"/>
      <c r="K758" s="10"/>
      <c r="N758" s="7"/>
      <c r="O758" s="19">
        <f>((H758-1)*(1-(IF(I758="no",0,'complete results'!$B$3)))+1)</f>
        <v>5.0000000000000044E-2</v>
      </c>
      <c r="P758" s="19">
        <f t="shared" si="19"/>
        <v>0</v>
      </c>
      <c r="Q7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8" s="20">
        <f>IF(ISBLANK(N758),,IF(ISBLANK(H758),,(IF(N758="WON-EW",((((O758-1)*K758)*'complete results'!$B$2)+('complete results'!$B$2*(O758-1))),IF(N758="WON",((((O758-1)*K758)*'complete results'!$B$2)+('complete results'!$B$2*(O758-1))),IF(N758="PLACED",((((O758-1)*K758)*'complete results'!$B$2)-'complete results'!$B$2),IF(K758=0,-'complete results'!$B$2,IF(K758=0,-'complete results'!$B$2,-('complete results'!$B$2*2)))))))*D758))</f>
        <v>0</v>
      </c>
    </row>
    <row r="759" spans="9:18" ht="15" x14ac:dyDescent="0.2">
      <c r="I759" s="10"/>
      <c r="J759" s="10"/>
      <c r="K759" s="10"/>
      <c r="N759" s="7"/>
      <c r="O759" s="19">
        <f>((H759-1)*(1-(IF(I759="no",0,'complete results'!$B$3)))+1)</f>
        <v>5.0000000000000044E-2</v>
      </c>
      <c r="P759" s="19">
        <f t="shared" si="19"/>
        <v>0</v>
      </c>
      <c r="Q7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9" s="20">
        <f>IF(ISBLANK(N759),,IF(ISBLANK(H759),,(IF(N759="WON-EW",((((O759-1)*K759)*'complete results'!$B$2)+('complete results'!$B$2*(O759-1))),IF(N759="WON",((((O759-1)*K759)*'complete results'!$B$2)+('complete results'!$B$2*(O759-1))),IF(N759="PLACED",((((O759-1)*K759)*'complete results'!$B$2)-'complete results'!$B$2),IF(K759=0,-'complete results'!$B$2,IF(K759=0,-'complete results'!$B$2,-('complete results'!$B$2*2)))))))*D759))</f>
        <v>0</v>
      </c>
    </row>
    <row r="760" spans="9:18" ht="15" x14ac:dyDescent="0.2">
      <c r="I760" s="10"/>
      <c r="J760" s="10"/>
      <c r="K760" s="10"/>
      <c r="N760" s="7"/>
      <c r="O760" s="19">
        <f>((H760-1)*(1-(IF(I760="no",0,'complete results'!$B$3)))+1)</f>
        <v>5.0000000000000044E-2</v>
      </c>
      <c r="P760" s="19">
        <f t="shared" si="19"/>
        <v>0</v>
      </c>
      <c r="Q7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0" s="20">
        <f>IF(ISBLANK(N760),,IF(ISBLANK(H760),,(IF(N760="WON-EW",((((O760-1)*K760)*'complete results'!$B$2)+('complete results'!$B$2*(O760-1))),IF(N760="WON",((((O760-1)*K760)*'complete results'!$B$2)+('complete results'!$B$2*(O760-1))),IF(N760="PLACED",((((O760-1)*K760)*'complete results'!$B$2)-'complete results'!$B$2),IF(K760=0,-'complete results'!$B$2,IF(K760=0,-'complete results'!$B$2,-('complete results'!$B$2*2)))))))*D760))</f>
        <v>0</v>
      </c>
    </row>
    <row r="761" spans="9:18" ht="15" x14ac:dyDescent="0.2">
      <c r="I761" s="10"/>
      <c r="J761" s="10"/>
      <c r="K761" s="10"/>
      <c r="N761" s="7"/>
      <c r="O761" s="19">
        <f>((H761-1)*(1-(IF(I761="no",0,'complete results'!$B$3)))+1)</f>
        <v>5.0000000000000044E-2</v>
      </c>
      <c r="P761" s="19">
        <f t="shared" si="19"/>
        <v>0</v>
      </c>
      <c r="Q7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1" s="20">
        <f>IF(ISBLANK(N761),,IF(ISBLANK(H761),,(IF(N761="WON-EW",((((O761-1)*K761)*'complete results'!$B$2)+('complete results'!$B$2*(O761-1))),IF(N761="WON",((((O761-1)*K761)*'complete results'!$B$2)+('complete results'!$B$2*(O761-1))),IF(N761="PLACED",((((O761-1)*K761)*'complete results'!$B$2)-'complete results'!$B$2),IF(K761=0,-'complete results'!$B$2,IF(K761=0,-'complete results'!$B$2,-('complete results'!$B$2*2)))))))*D761))</f>
        <v>0</v>
      </c>
    </row>
    <row r="762" spans="9:18" ht="15" x14ac:dyDescent="0.2">
      <c r="I762" s="10"/>
      <c r="J762" s="10"/>
      <c r="K762" s="10"/>
      <c r="N762" s="7"/>
      <c r="O762" s="19">
        <f>((H762-1)*(1-(IF(I762="no",0,'complete results'!$B$3)))+1)</f>
        <v>5.0000000000000044E-2</v>
      </c>
      <c r="P762" s="19">
        <f t="shared" si="19"/>
        <v>0</v>
      </c>
      <c r="Q7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2" s="20">
        <f>IF(ISBLANK(N762),,IF(ISBLANK(H762),,(IF(N762="WON-EW",((((O762-1)*K762)*'complete results'!$B$2)+('complete results'!$B$2*(O762-1))),IF(N762="WON",((((O762-1)*K762)*'complete results'!$B$2)+('complete results'!$B$2*(O762-1))),IF(N762="PLACED",((((O762-1)*K762)*'complete results'!$B$2)-'complete results'!$B$2),IF(K762=0,-'complete results'!$B$2,IF(K762=0,-'complete results'!$B$2,-('complete results'!$B$2*2)))))))*D762))</f>
        <v>0</v>
      </c>
    </row>
    <row r="763" spans="9:18" ht="15" x14ac:dyDescent="0.2">
      <c r="I763" s="10"/>
      <c r="J763" s="10"/>
      <c r="K763" s="10"/>
      <c r="N763" s="7"/>
      <c r="O763" s="19">
        <f>((H763-1)*(1-(IF(I763="no",0,'complete results'!$B$3)))+1)</f>
        <v>5.0000000000000044E-2</v>
      </c>
      <c r="P763" s="19">
        <f t="shared" si="19"/>
        <v>0</v>
      </c>
      <c r="Q7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3" s="20">
        <f>IF(ISBLANK(N763),,IF(ISBLANK(H763),,(IF(N763="WON-EW",((((O763-1)*K763)*'complete results'!$B$2)+('complete results'!$B$2*(O763-1))),IF(N763="WON",((((O763-1)*K763)*'complete results'!$B$2)+('complete results'!$B$2*(O763-1))),IF(N763="PLACED",((((O763-1)*K763)*'complete results'!$B$2)-'complete results'!$B$2),IF(K763=0,-'complete results'!$B$2,IF(K763=0,-'complete results'!$B$2,-('complete results'!$B$2*2)))))))*D763))</f>
        <v>0</v>
      </c>
    </row>
    <row r="764" spans="9:18" ht="15" x14ac:dyDescent="0.2">
      <c r="I764" s="10"/>
      <c r="J764" s="10"/>
      <c r="K764" s="10"/>
      <c r="N764" s="7"/>
      <c r="O764" s="19">
        <f>((H764-1)*(1-(IF(I764="no",0,'complete results'!$B$3)))+1)</f>
        <v>5.0000000000000044E-2</v>
      </c>
      <c r="P764" s="19">
        <f t="shared" si="19"/>
        <v>0</v>
      </c>
      <c r="Q7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4" s="20">
        <f>IF(ISBLANK(N764),,IF(ISBLANK(H764),,(IF(N764="WON-EW",((((O764-1)*K764)*'complete results'!$B$2)+('complete results'!$B$2*(O764-1))),IF(N764="WON",((((O764-1)*K764)*'complete results'!$B$2)+('complete results'!$B$2*(O764-1))),IF(N764="PLACED",((((O764-1)*K764)*'complete results'!$B$2)-'complete results'!$B$2),IF(K764=0,-'complete results'!$B$2,IF(K764=0,-'complete results'!$B$2,-('complete results'!$B$2*2)))))))*D764))</f>
        <v>0</v>
      </c>
    </row>
    <row r="765" spans="9:18" ht="15" x14ac:dyDescent="0.2">
      <c r="I765" s="10"/>
      <c r="J765" s="10"/>
      <c r="K765" s="10"/>
      <c r="N765" s="7"/>
      <c r="O765" s="19">
        <f>((H765-1)*(1-(IF(I765="no",0,'complete results'!$B$3)))+1)</f>
        <v>5.0000000000000044E-2</v>
      </c>
      <c r="P765" s="19">
        <f t="shared" si="19"/>
        <v>0</v>
      </c>
      <c r="Q7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5" s="20">
        <f>IF(ISBLANK(N765),,IF(ISBLANK(H765),,(IF(N765="WON-EW",((((O765-1)*K765)*'complete results'!$B$2)+('complete results'!$B$2*(O765-1))),IF(N765="WON",((((O765-1)*K765)*'complete results'!$B$2)+('complete results'!$B$2*(O765-1))),IF(N765="PLACED",((((O765-1)*K765)*'complete results'!$B$2)-'complete results'!$B$2),IF(K765=0,-'complete results'!$B$2,IF(K765=0,-'complete results'!$B$2,-('complete results'!$B$2*2)))))))*D765))</f>
        <v>0</v>
      </c>
    </row>
    <row r="766" spans="9:18" ht="15" x14ac:dyDescent="0.2">
      <c r="I766" s="10"/>
      <c r="J766" s="10"/>
      <c r="K766" s="10"/>
      <c r="N766" s="7"/>
      <c r="O766" s="19">
        <f>((H766-1)*(1-(IF(I766="no",0,'complete results'!$B$3)))+1)</f>
        <v>5.0000000000000044E-2</v>
      </c>
      <c r="P766" s="19">
        <f t="shared" si="19"/>
        <v>0</v>
      </c>
      <c r="Q7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6" s="20">
        <f>IF(ISBLANK(N766),,IF(ISBLANK(H766),,(IF(N766="WON-EW",((((O766-1)*K766)*'complete results'!$B$2)+('complete results'!$B$2*(O766-1))),IF(N766="WON",((((O766-1)*K766)*'complete results'!$B$2)+('complete results'!$B$2*(O766-1))),IF(N766="PLACED",((((O766-1)*K766)*'complete results'!$B$2)-'complete results'!$B$2),IF(K766=0,-'complete results'!$B$2,IF(K766=0,-'complete results'!$B$2,-('complete results'!$B$2*2)))))))*D766))</f>
        <v>0</v>
      </c>
    </row>
    <row r="767" spans="9:18" ht="15" x14ac:dyDescent="0.2">
      <c r="I767" s="10"/>
      <c r="J767" s="10"/>
      <c r="K767" s="10"/>
      <c r="N767" s="7"/>
      <c r="O767" s="19">
        <f>((H767-1)*(1-(IF(I767="no",0,'complete results'!$B$3)))+1)</f>
        <v>5.0000000000000044E-2</v>
      </c>
      <c r="P767" s="19">
        <f t="shared" si="19"/>
        <v>0</v>
      </c>
      <c r="Q7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7" s="20">
        <f>IF(ISBLANK(N767),,IF(ISBLANK(H767),,(IF(N767="WON-EW",((((O767-1)*K767)*'complete results'!$B$2)+('complete results'!$B$2*(O767-1))),IF(N767="WON",((((O767-1)*K767)*'complete results'!$B$2)+('complete results'!$B$2*(O767-1))),IF(N767="PLACED",((((O767-1)*K767)*'complete results'!$B$2)-'complete results'!$B$2),IF(K767=0,-'complete results'!$B$2,IF(K767=0,-'complete results'!$B$2,-('complete results'!$B$2*2)))))))*D767))</f>
        <v>0</v>
      </c>
    </row>
    <row r="768" spans="9:18" ht="15" x14ac:dyDescent="0.2">
      <c r="I768" s="10"/>
      <c r="J768" s="10"/>
      <c r="K768" s="10"/>
      <c r="N768" s="7"/>
      <c r="O768" s="19">
        <f>((H768-1)*(1-(IF(I768="no",0,'complete results'!$B$3)))+1)</f>
        <v>5.0000000000000044E-2</v>
      </c>
      <c r="P768" s="19">
        <f t="shared" si="19"/>
        <v>0</v>
      </c>
      <c r="Q7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8" s="20">
        <f>IF(ISBLANK(N768),,IF(ISBLANK(H768),,(IF(N768="WON-EW",((((O768-1)*K768)*'complete results'!$B$2)+('complete results'!$B$2*(O768-1))),IF(N768="WON",((((O768-1)*K768)*'complete results'!$B$2)+('complete results'!$B$2*(O768-1))),IF(N768="PLACED",((((O768-1)*K768)*'complete results'!$B$2)-'complete results'!$B$2),IF(K768=0,-'complete results'!$B$2,IF(K768=0,-'complete results'!$B$2,-('complete results'!$B$2*2)))))))*D768))</f>
        <v>0</v>
      </c>
    </row>
    <row r="769" spans="9:18" ht="15" x14ac:dyDescent="0.2">
      <c r="I769" s="10"/>
      <c r="J769" s="10"/>
      <c r="K769" s="10"/>
      <c r="N769" s="7"/>
      <c r="O769" s="19">
        <f>((H769-1)*(1-(IF(I769="no",0,'complete results'!$B$3)))+1)</f>
        <v>5.0000000000000044E-2</v>
      </c>
      <c r="P769" s="19">
        <f t="shared" si="19"/>
        <v>0</v>
      </c>
      <c r="Q7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9" s="20">
        <f>IF(ISBLANK(N769),,IF(ISBLANK(H769),,(IF(N769="WON-EW",((((O769-1)*K769)*'complete results'!$B$2)+('complete results'!$B$2*(O769-1))),IF(N769="WON",((((O769-1)*K769)*'complete results'!$B$2)+('complete results'!$B$2*(O769-1))),IF(N769="PLACED",((((O769-1)*K769)*'complete results'!$B$2)-'complete results'!$B$2),IF(K769=0,-'complete results'!$B$2,IF(K769=0,-'complete results'!$B$2,-('complete results'!$B$2*2)))))))*D769))</f>
        <v>0</v>
      </c>
    </row>
    <row r="770" spans="9:18" ht="15" x14ac:dyDescent="0.2">
      <c r="I770" s="10"/>
      <c r="J770" s="10"/>
      <c r="K770" s="10"/>
      <c r="N770" s="7"/>
      <c r="O770" s="19">
        <f>((H770-1)*(1-(IF(I770="no",0,'complete results'!$B$3)))+1)</f>
        <v>5.0000000000000044E-2</v>
      </c>
      <c r="P770" s="19">
        <f t="shared" si="19"/>
        <v>0</v>
      </c>
      <c r="Q7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0" s="20">
        <f>IF(ISBLANK(N770),,IF(ISBLANK(H770),,(IF(N770="WON-EW",((((O770-1)*K770)*'complete results'!$B$2)+('complete results'!$B$2*(O770-1))),IF(N770="WON",((((O770-1)*K770)*'complete results'!$B$2)+('complete results'!$B$2*(O770-1))),IF(N770="PLACED",((((O770-1)*K770)*'complete results'!$B$2)-'complete results'!$B$2),IF(K770=0,-'complete results'!$B$2,IF(K770=0,-'complete results'!$B$2,-('complete results'!$B$2*2)))))))*D770))</f>
        <v>0</v>
      </c>
    </row>
    <row r="771" spans="9:18" ht="15" x14ac:dyDescent="0.2">
      <c r="I771" s="10"/>
      <c r="J771" s="10"/>
      <c r="K771" s="10"/>
      <c r="N771" s="7"/>
      <c r="O771" s="19">
        <f>((H771-1)*(1-(IF(I771="no",0,'complete results'!$B$3)))+1)</f>
        <v>5.0000000000000044E-2</v>
      </c>
      <c r="P771" s="19">
        <f t="shared" si="19"/>
        <v>0</v>
      </c>
      <c r="Q7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1" s="20">
        <f>IF(ISBLANK(N771),,IF(ISBLANK(H771),,(IF(N771="WON-EW",((((O771-1)*K771)*'complete results'!$B$2)+('complete results'!$B$2*(O771-1))),IF(N771="WON",((((O771-1)*K771)*'complete results'!$B$2)+('complete results'!$B$2*(O771-1))),IF(N771="PLACED",((((O771-1)*K771)*'complete results'!$B$2)-'complete results'!$B$2),IF(K771=0,-'complete results'!$B$2,IF(K771=0,-'complete results'!$B$2,-('complete results'!$B$2*2)))))))*D771))</f>
        <v>0</v>
      </c>
    </row>
    <row r="772" spans="9:18" ht="15" x14ac:dyDescent="0.2">
      <c r="I772" s="10"/>
      <c r="J772" s="10"/>
      <c r="K772" s="10"/>
      <c r="N772" s="7"/>
      <c r="O772" s="19">
        <f>((H772-1)*(1-(IF(I772="no",0,'complete results'!$B$3)))+1)</f>
        <v>5.0000000000000044E-2</v>
      </c>
      <c r="P772" s="19">
        <f t="shared" si="19"/>
        <v>0</v>
      </c>
      <c r="Q7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2" s="20">
        <f>IF(ISBLANK(N772),,IF(ISBLANK(H772),,(IF(N772="WON-EW",((((O772-1)*K772)*'complete results'!$B$2)+('complete results'!$B$2*(O772-1))),IF(N772="WON",((((O772-1)*K772)*'complete results'!$B$2)+('complete results'!$B$2*(O772-1))),IF(N772="PLACED",((((O772-1)*K772)*'complete results'!$B$2)-'complete results'!$B$2),IF(K772=0,-'complete results'!$B$2,IF(K772=0,-'complete results'!$B$2,-('complete results'!$B$2*2)))))))*D772))</f>
        <v>0</v>
      </c>
    </row>
    <row r="773" spans="9:18" ht="15" x14ac:dyDescent="0.2">
      <c r="I773" s="10"/>
      <c r="J773" s="10"/>
      <c r="K773" s="10"/>
      <c r="N773" s="7"/>
      <c r="O773" s="19">
        <f>((H773-1)*(1-(IF(I773="no",0,'complete results'!$B$3)))+1)</f>
        <v>5.0000000000000044E-2</v>
      </c>
      <c r="P773" s="19">
        <f t="shared" si="19"/>
        <v>0</v>
      </c>
      <c r="Q7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3" s="20">
        <f>IF(ISBLANK(N773),,IF(ISBLANK(H773),,(IF(N773="WON-EW",((((O773-1)*K773)*'complete results'!$B$2)+('complete results'!$B$2*(O773-1))),IF(N773="WON",((((O773-1)*K773)*'complete results'!$B$2)+('complete results'!$B$2*(O773-1))),IF(N773="PLACED",((((O773-1)*K773)*'complete results'!$B$2)-'complete results'!$B$2),IF(K773=0,-'complete results'!$B$2,IF(K773=0,-'complete results'!$B$2,-('complete results'!$B$2*2)))))))*D773))</f>
        <v>0</v>
      </c>
    </row>
    <row r="774" spans="9:18" ht="15" x14ac:dyDescent="0.2">
      <c r="I774" s="10"/>
      <c r="J774" s="10"/>
      <c r="K774" s="10"/>
      <c r="N774" s="7"/>
      <c r="O774" s="19">
        <f>((H774-1)*(1-(IF(I774="no",0,'complete results'!$B$3)))+1)</f>
        <v>5.0000000000000044E-2</v>
      </c>
      <c r="P774" s="19">
        <f t="shared" si="19"/>
        <v>0</v>
      </c>
      <c r="Q7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4" s="20">
        <f>IF(ISBLANK(N774),,IF(ISBLANK(H774),,(IF(N774="WON-EW",((((O774-1)*K774)*'complete results'!$B$2)+('complete results'!$B$2*(O774-1))),IF(N774="WON",((((O774-1)*K774)*'complete results'!$B$2)+('complete results'!$B$2*(O774-1))),IF(N774="PLACED",((((O774-1)*K774)*'complete results'!$B$2)-'complete results'!$B$2),IF(K774=0,-'complete results'!$B$2,IF(K774=0,-'complete results'!$B$2,-('complete results'!$B$2*2)))))))*D774))</f>
        <v>0</v>
      </c>
    </row>
    <row r="775" spans="9:18" ht="15" x14ac:dyDescent="0.2">
      <c r="I775" s="10"/>
      <c r="J775" s="10"/>
      <c r="K775" s="10"/>
      <c r="N775" s="7"/>
      <c r="O775" s="19">
        <f>((H775-1)*(1-(IF(I775="no",0,'complete results'!$B$3)))+1)</f>
        <v>5.0000000000000044E-2</v>
      </c>
      <c r="P775" s="19">
        <f t="shared" si="19"/>
        <v>0</v>
      </c>
      <c r="Q7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5" s="20">
        <f>IF(ISBLANK(N775),,IF(ISBLANK(H775),,(IF(N775="WON-EW",((((O775-1)*K775)*'complete results'!$B$2)+('complete results'!$B$2*(O775-1))),IF(N775="WON",((((O775-1)*K775)*'complete results'!$B$2)+('complete results'!$B$2*(O775-1))),IF(N775="PLACED",((((O775-1)*K775)*'complete results'!$B$2)-'complete results'!$B$2),IF(K775=0,-'complete results'!$B$2,IF(K775=0,-'complete results'!$B$2,-('complete results'!$B$2*2)))))))*D775))</f>
        <v>0</v>
      </c>
    </row>
    <row r="776" spans="9:18" ht="15" x14ac:dyDescent="0.2">
      <c r="I776" s="10"/>
      <c r="J776" s="10"/>
      <c r="K776" s="10"/>
      <c r="N776" s="7"/>
      <c r="O776" s="19">
        <f>((H776-1)*(1-(IF(I776="no",0,'complete results'!$B$3)))+1)</f>
        <v>5.0000000000000044E-2</v>
      </c>
      <c r="P776" s="19">
        <f t="shared" si="19"/>
        <v>0</v>
      </c>
      <c r="Q7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6" s="20">
        <f>IF(ISBLANK(N776),,IF(ISBLANK(H776),,(IF(N776="WON-EW",((((O776-1)*K776)*'complete results'!$B$2)+('complete results'!$B$2*(O776-1))),IF(N776="WON",((((O776-1)*K776)*'complete results'!$B$2)+('complete results'!$B$2*(O776-1))),IF(N776="PLACED",((((O776-1)*K776)*'complete results'!$B$2)-'complete results'!$B$2),IF(K776=0,-'complete results'!$B$2,IF(K776=0,-'complete results'!$B$2,-('complete results'!$B$2*2)))))))*D776))</f>
        <v>0</v>
      </c>
    </row>
    <row r="777" spans="9:18" ht="15" x14ac:dyDescent="0.2">
      <c r="I777" s="10"/>
      <c r="J777" s="10"/>
      <c r="K777" s="10"/>
      <c r="N777" s="7"/>
      <c r="O777" s="19">
        <f>((H777-1)*(1-(IF(I777="no",0,'complete results'!$B$3)))+1)</f>
        <v>5.0000000000000044E-2</v>
      </c>
      <c r="P777" s="19">
        <f t="shared" si="19"/>
        <v>0</v>
      </c>
      <c r="Q7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7" s="20">
        <f>IF(ISBLANK(N777),,IF(ISBLANK(H777),,(IF(N777="WON-EW",((((O777-1)*K777)*'complete results'!$B$2)+('complete results'!$B$2*(O777-1))),IF(N777="WON",((((O777-1)*K777)*'complete results'!$B$2)+('complete results'!$B$2*(O777-1))),IF(N777="PLACED",((((O777-1)*K777)*'complete results'!$B$2)-'complete results'!$B$2),IF(K777=0,-'complete results'!$B$2,IF(K777=0,-'complete results'!$B$2,-('complete results'!$B$2*2)))))))*D777))</f>
        <v>0</v>
      </c>
    </row>
    <row r="778" spans="9:18" ht="15" x14ac:dyDescent="0.2">
      <c r="I778" s="10"/>
      <c r="J778" s="10"/>
      <c r="K778" s="10"/>
      <c r="N778" s="7"/>
      <c r="O778" s="19">
        <f>((H778-1)*(1-(IF(I778="no",0,'complete results'!$B$3)))+1)</f>
        <v>5.0000000000000044E-2</v>
      </c>
      <c r="P778" s="19">
        <f t="shared" si="19"/>
        <v>0</v>
      </c>
      <c r="Q7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8" s="20">
        <f>IF(ISBLANK(N778),,IF(ISBLANK(H778),,(IF(N778="WON-EW",((((O778-1)*K778)*'complete results'!$B$2)+('complete results'!$B$2*(O778-1))),IF(N778="WON",((((O778-1)*K778)*'complete results'!$B$2)+('complete results'!$B$2*(O778-1))),IF(N778="PLACED",((((O778-1)*K778)*'complete results'!$B$2)-'complete results'!$B$2),IF(K778=0,-'complete results'!$B$2,IF(K778=0,-'complete results'!$B$2,-('complete results'!$B$2*2)))))))*D778))</f>
        <v>0</v>
      </c>
    </row>
    <row r="779" spans="9:18" ht="15" x14ac:dyDescent="0.2">
      <c r="I779" s="10"/>
      <c r="J779" s="10"/>
      <c r="K779" s="10"/>
      <c r="N779" s="7"/>
      <c r="O779" s="19">
        <f>((H779-1)*(1-(IF(I779="no",0,'complete results'!$B$3)))+1)</f>
        <v>5.0000000000000044E-2</v>
      </c>
      <c r="P779" s="19">
        <f t="shared" si="19"/>
        <v>0</v>
      </c>
      <c r="Q7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9" s="20">
        <f>IF(ISBLANK(N779),,IF(ISBLANK(H779),,(IF(N779="WON-EW",((((O779-1)*K779)*'complete results'!$B$2)+('complete results'!$B$2*(O779-1))),IF(N779="WON",((((O779-1)*K779)*'complete results'!$B$2)+('complete results'!$B$2*(O779-1))),IF(N779="PLACED",((((O779-1)*K779)*'complete results'!$B$2)-'complete results'!$B$2),IF(K779=0,-'complete results'!$B$2,IF(K779=0,-'complete results'!$B$2,-('complete results'!$B$2*2)))))))*D779))</f>
        <v>0</v>
      </c>
    </row>
    <row r="780" spans="9:18" ht="15" x14ac:dyDescent="0.2">
      <c r="I780" s="10"/>
      <c r="J780" s="10"/>
      <c r="K780" s="10"/>
      <c r="N780" s="7"/>
      <c r="O780" s="19">
        <f>((H780-1)*(1-(IF(I780="no",0,'complete results'!$B$3)))+1)</f>
        <v>5.0000000000000044E-2</v>
      </c>
      <c r="P780" s="19">
        <f t="shared" si="19"/>
        <v>0</v>
      </c>
      <c r="Q7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0" s="20">
        <f>IF(ISBLANK(N780),,IF(ISBLANK(H780),,(IF(N780="WON-EW",((((O780-1)*K780)*'complete results'!$B$2)+('complete results'!$B$2*(O780-1))),IF(N780="WON",((((O780-1)*K780)*'complete results'!$B$2)+('complete results'!$B$2*(O780-1))),IF(N780="PLACED",((((O780-1)*K780)*'complete results'!$B$2)-'complete results'!$B$2),IF(K780=0,-'complete results'!$B$2,IF(K780=0,-'complete results'!$B$2,-('complete results'!$B$2*2)))))))*D780))</f>
        <v>0</v>
      </c>
    </row>
    <row r="781" spans="9:18" ht="15" x14ac:dyDescent="0.2">
      <c r="I781" s="10"/>
      <c r="J781" s="10"/>
      <c r="K781" s="10"/>
      <c r="N781" s="7"/>
      <c r="O781" s="19">
        <f>((H781-1)*(1-(IF(I781="no",0,'complete results'!$B$3)))+1)</f>
        <v>5.0000000000000044E-2</v>
      </c>
      <c r="P781" s="19">
        <f t="shared" si="19"/>
        <v>0</v>
      </c>
      <c r="Q7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1" s="20">
        <f>IF(ISBLANK(N781),,IF(ISBLANK(H781),,(IF(N781="WON-EW",((((O781-1)*K781)*'complete results'!$B$2)+('complete results'!$B$2*(O781-1))),IF(N781="WON",((((O781-1)*K781)*'complete results'!$B$2)+('complete results'!$B$2*(O781-1))),IF(N781="PLACED",((((O781-1)*K781)*'complete results'!$B$2)-'complete results'!$B$2),IF(K781=0,-'complete results'!$B$2,IF(K781=0,-'complete results'!$B$2,-('complete results'!$B$2*2)))))))*D781))</f>
        <v>0</v>
      </c>
    </row>
    <row r="782" spans="9:18" ht="15" x14ac:dyDescent="0.2">
      <c r="I782" s="10"/>
      <c r="J782" s="10"/>
      <c r="K782" s="10"/>
      <c r="N782" s="7"/>
      <c r="O782" s="19">
        <f>((H782-1)*(1-(IF(I782="no",0,'complete results'!$B$3)))+1)</f>
        <v>5.0000000000000044E-2</v>
      </c>
      <c r="P782" s="19">
        <f t="shared" si="19"/>
        <v>0</v>
      </c>
      <c r="Q7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2" s="20">
        <f>IF(ISBLANK(N782),,IF(ISBLANK(H782),,(IF(N782="WON-EW",((((O782-1)*K782)*'complete results'!$B$2)+('complete results'!$B$2*(O782-1))),IF(N782="WON",((((O782-1)*K782)*'complete results'!$B$2)+('complete results'!$B$2*(O782-1))),IF(N782="PLACED",((((O782-1)*K782)*'complete results'!$B$2)-'complete results'!$B$2),IF(K782=0,-'complete results'!$B$2,IF(K782=0,-'complete results'!$B$2,-('complete results'!$B$2*2)))))))*D782))</f>
        <v>0</v>
      </c>
    </row>
    <row r="783" spans="9:18" ht="15" x14ac:dyDescent="0.2">
      <c r="I783" s="10"/>
      <c r="J783" s="10"/>
      <c r="K783" s="10"/>
      <c r="N783" s="7"/>
      <c r="O783" s="19">
        <f>((H783-1)*(1-(IF(I783="no",0,'complete results'!$B$3)))+1)</f>
        <v>5.0000000000000044E-2</v>
      </c>
      <c r="P783" s="19">
        <f t="shared" si="19"/>
        <v>0</v>
      </c>
      <c r="Q7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3" s="20">
        <f>IF(ISBLANK(N783),,IF(ISBLANK(H783),,(IF(N783="WON-EW",((((O783-1)*K783)*'complete results'!$B$2)+('complete results'!$B$2*(O783-1))),IF(N783="WON",((((O783-1)*K783)*'complete results'!$B$2)+('complete results'!$B$2*(O783-1))),IF(N783="PLACED",((((O783-1)*K783)*'complete results'!$B$2)-'complete results'!$B$2),IF(K783=0,-'complete results'!$B$2,IF(K783=0,-'complete results'!$B$2,-('complete results'!$B$2*2)))))))*D783))</f>
        <v>0</v>
      </c>
    </row>
    <row r="784" spans="9:18" ht="15" x14ac:dyDescent="0.2">
      <c r="I784" s="10"/>
      <c r="J784" s="10"/>
      <c r="K784" s="10"/>
      <c r="N784" s="7"/>
      <c r="O784" s="19">
        <f>((H784-1)*(1-(IF(I784="no",0,'complete results'!$B$3)))+1)</f>
        <v>5.0000000000000044E-2</v>
      </c>
      <c r="P784" s="19">
        <f t="shared" si="19"/>
        <v>0</v>
      </c>
      <c r="Q7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4" s="20">
        <f>IF(ISBLANK(N784),,IF(ISBLANK(H784),,(IF(N784="WON-EW",((((O784-1)*K784)*'complete results'!$B$2)+('complete results'!$B$2*(O784-1))),IF(N784="WON",((((O784-1)*K784)*'complete results'!$B$2)+('complete results'!$B$2*(O784-1))),IF(N784="PLACED",((((O784-1)*K784)*'complete results'!$B$2)-'complete results'!$B$2),IF(K784=0,-'complete results'!$B$2,IF(K784=0,-'complete results'!$B$2,-('complete results'!$B$2*2)))))))*D784))</f>
        <v>0</v>
      </c>
    </row>
    <row r="785" spans="9:18" ht="15" x14ac:dyDescent="0.2">
      <c r="I785" s="10"/>
      <c r="J785" s="10"/>
      <c r="K785" s="10"/>
      <c r="N785" s="7"/>
      <c r="O785" s="19">
        <f>((H785-1)*(1-(IF(I785="no",0,'complete results'!$B$3)))+1)</f>
        <v>5.0000000000000044E-2</v>
      </c>
      <c r="P785" s="19">
        <f t="shared" si="19"/>
        <v>0</v>
      </c>
      <c r="Q7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5" s="20">
        <f>IF(ISBLANK(N785),,IF(ISBLANK(H785),,(IF(N785="WON-EW",((((O785-1)*K785)*'complete results'!$B$2)+('complete results'!$B$2*(O785-1))),IF(N785="WON",((((O785-1)*K785)*'complete results'!$B$2)+('complete results'!$B$2*(O785-1))),IF(N785="PLACED",((((O785-1)*K785)*'complete results'!$B$2)-'complete results'!$B$2),IF(K785=0,-'complete results'!$B$2,IF(K785=0,-'complete results'!$B$2,-('complete results'!$B$2*2)))))))*D785))</f>
        <v>0</v>
      </c>
    </row>
    <row r="786" spans="9:18" ht="15" x14ac:dyDescent="0.2">
      <c r="I786" s="10"/>
      <c r="J786" s="10"/>
      <c r="K786" s="10"/>
      <c r="N786" s="7"/>
      <c r="O786" s="19">
        <f>((H786-1)*(1-(IF(I786="no",0,'complete results'!$B$3)))+1)</f>
        <v>5.0000000000000044E-2</v>
      </c>
      <c r="P786" s="19">
        <f t="shared" si="19"/>
        <v>0</v>
      </c>
      <c r="Q7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6" s="20">
        <f>IF(ISBLANK(N786),,IF(ISBLANK(H786),,(IF(N786="WON-EW",((((O786-1)*K786)*'complete results'!$B$2)+('complete results'!$B$2*(O786-1))),IF(N786="WON",((((O786-1)*K786)*'complete results'!$B$2)+('complete results'!$B$2*(O786-1))),IF(N786="PLACED",((((O786-1)*K786)*'complete results'!$B$2)-'complete results'!$B$2),IF(K786=0,-'complete results'!$B$2,IF(K786=0,-'complete results'!$B$2,-('complete results'!$B$2*2)))))))*D786))</f>
        <v>0</v>
      </c>
    </row>
    <row r="787" spans="9:18" ht="15" x14ac:dyDescent="0.2">
      <c r="I787" s="10"/>
      <c r="J787" s="10"/>
      <c r="K787" s="10"/>
      <c r="N787" s="7"/>
      <c r="O787" s="19">
        <f>((H787-1)*(1-(IF(I787="no",0,'complete results'!$B$3)))+1)</f>
        <v>5.0000000000000044E-2</v>
      </c>
      <c r="P787" s="19">
        <f t="shared" si="19"/>
        <v>0</v>
      </c>
      <c r="Q7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7" s="20">
        <f>IF(ISBLANK(N787),,IF(ISBLANK(H787),,(IF(N787="WON-EW",((((O787-1)*K787)*'complete results'!$B$2)+('complete results'!$B$2*(O787-1))),IF(N787="WON",((((O787-1)*K787)*'complete results'!$B$2)+('complete results'!$B$2*(O787-1))),IF(N787="PLACED",((((O787-1)*K787)*'complete results'!$B$2)-'complete results'!$B$2),IF(K787=0,-'complete results'!$B$2,IF(K787=0,-'complete results'!$B$2,-('complete results'!$B$2*2)))))))*D787))</f>
        <v>0</v>
      </c>
    </row>
    <row r="788" spans="9:18" ht="15" x14ac:dyDescent="0.2">
      <c r="I788" s="10"/>
      <c r="J788" s="10"/>
      <c r="K788" s="10"/>
      <c r="N788" s="7"/>
      <c r="O788" s="19">
        <f>((H788-1)*(1-(IF(I788="no",0,'complete results'!$B$3)))+1)</f>
        <v>5.0000000000000044E-2</v>
      </c>
      <c r="P788" s="19">
        <f t="shared" ref="P788:P851" si="20">D788*IF(J788="yes",2,1)</f>
        <v>0</v>
      </c>
      <c r="Q7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8" s="20">
        <f>IF(ISBLANK(N788),,IF(ISBLANK(H788),,(IF(N788="WON-EW",((((O788-1)*K788)*'complete results'!$B$2)+('complete results'!$B$2*(O788-1))),IF(N788="WON",((((O788-1)*K788)*'complete results'!$B$2)+('complete results'!$B$2*(O788-1))),IF(N788="PLACED",((((O788-1)*K788)*'complete results'!$B$2)-'complete results'!$B$2),IF(K788=0,-'complete results'!$B$2,IF(K788=0,-'complete results'!$B$2,-('complete results'!$B$2*2)))))))*D788))</f>
        <v>0</v>
      </c>
    </row>
    <row r="789" spans="9:18" ht="15" x14ac:dyDescent="0.2">
      <c r="I789" s="10"/>
      <c r="J789" s="10"/>
      <c r="K789" s="10"/>
      <c r="N789" s="7"/>
      <c r="O789" s="19">
        <f>((H789-1)*(1-(IF(I789="no",0,'complete results'!$B$3)))+1)</f>
        <v>5.0000000000000044E-2</v>
      </c>
      <c r="P789" s="19">
        <f t="shared" si="20"/>
        <v>0</v>
      </c>
      <c r="Q7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9" s="20">
        <f>IF(ISBLANK(N789),,IF(ISBLANK(H789),,(IF(N789="WON-EW",((((O789-1)*K789)*'complete results'!$B$2)+('complete results'!$B$2*(O789-1))),IF(N789="WON",((((O789-1)*K789)*'complete results'!$B$2)+('complete results'!$B$2*(O789-1))),IF(N789="PLACED",((((O789-1)*K789)*'complete results'!$B$2)-'complete results'!$B$2),IF(K789=0,-'complete results'!$B$2,IF(K789=0,-'complete results'!$B$2,-('complete results'!$B$2*2)))))))*D789))</f>
        <v>0</v>
      </c>
    </row>
    <row r="790" spans="9:18" ht="15" x14ac:dyDescent="0.2">
      <c r="I790" s="10"/>
      <c r="J790" s="10"/>
      <c r="K790" s="10"/>
      <c r="N790" s="7"/>
      <c r="O790" s="19">
        <f>((H790-1)*(1-(IF(I790="no",0,'complete results'!$B$3)))+1)</f>
        <v>5.0000000000000044E-2</v>
      </c>
      <c r="P790" s="19">
        <f t="shared" si="20"/>
        <v>0</v>
      </c>
      <c r="Q7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0" s="20">
        <f>IF(ISBLANK(N790),,IF(ISBLANK(H790),,(IF(N790="WON-EW",((((O790-1)*K790)*'complete results'!$B$2)+('complete results'!$B$2*(O790-1))),IF(N790="WON",((((O790-1)*K790)*'complete results'!$B$2)+('complete results'!$B$2*(O790-1))),IF(N790="PLACED",((((O790-1)*K790)*'complete results'!$B$2)-'complete results'!$B$2),IF(K790=0,-'complete results'!$B$2,IF(K790=0,-'complete results'!$B$2,-('complete results'!$B$2*2)))))))*D790))</f>
        <v>0</v>
      </c>
    </row>
    <row r="791" spans="9:18" ht="15" x14ac:dyDescent="0.2">
      <c r="I791" s="10"/>
      <c r="J791" s="10"/>
      <c r="K791" s="10"/>
      <c r="N791" s="7"/>
      <c r="O791" s="19">
        <f>((H791-1)*(1-(IF(I791="no",0,'complete results'!$B$3)))+1)</f>
        <v>5.0000000000000044E-2</v>
      </c>
      <c r="P791" s="19">
        <f t="shared" si="20"/>
        <v>0</v>
      </c>
      <c r="Q7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1" s="20">
        <f>IF(ISBLANK(N791),,IF(ISBLANK(H791),,(IF(N791="WON-EW",((((O791-1)*K791)*'complete results'!$B$2)+('complete results'!$B$2*(O791-1))),IF(N791="WON",((((O791-1)*K791)*'complete results'!$B$2)+('complete results'!$B$2*(O791-1))),IF(N791="PLACED",((((O791-1)*K791)*'complete results'!$B$2)-'complete results'!$B$2),IF(K791=0,-'complete results'!$B$2,IF(K791=0,-'complete results'!$B$2,-('complete results'!$B$2*2)))))))*D791))</f>
        <v>0</v>
      </c>
    </row>
    <row r="792" spans="9:18" ht="15" x14ac:dyDescent="0.2">
      <c r="I792" s="10"/>
      <c r="J792" s="10"/>
      <c r="K792" s="10"/>
      <c r="N792" s="7"/>
      <c r="O792" s="19">
        <f>((H792-1)*(1-(IF(I792="no",0,'complete results'!$B$3)))+1)</f>
        <v>5.0000000000000044E-2</v>
      </c>
      <c r="P792" s="19">
        <f t="shared" si="20"/>
        <v>0</v>
      </c>
      <c r="Q7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2" s="20">
        <f>IF(ISBLANK(N792),,IF(ISBLANK(H792),,(IF(N792="WON-EW",((((O792-1)*K792)*'complete results'!$B$2)+('complete results'!$B$2*(O792-1))),IF(N792="WON",((((O792-1)*K792)*'complete results'!$B$2)+('complete results'!$B$2*(O792-1))),IF(N792="PLACED",((((O792-1)*K792)*'complete results'!$B$2)-'complete results'!$B$2),IF(K792=0,-'complete results'!$B$2,IF(K792=0,-'complete results'!$B$2,-('complete results'!$B$2*2)))))))*D792))</f>
        <v>0</v>
      </c>
    </row>
    <row r="793" spans="9:18" ht="15" x14ac:dyDescent="0.2">
      <c r="I793" s="10"/>
      <c r="J793" s="10"/>
      <c r="K793" s="10"/>
      <c r="N793" s="7"/>
      <c r="O793" s="19">
        <f>((H793-1)*(1-(IF(I793="no",0,'complete results'!$B$3)))+1)</f>
        <v>5.0000000000000044E-2</v>
      </c>
      <c r="P793" s="19">
        <f t="shared" si="20"/>
        <v>0</v>
      </c>
      <c r="Q7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3" s="20">
        <f>IF(ISBLANK(N793),,IF(ISBLANK(H793),,(IF(N793="WON-EW",((((O793-1)*K793)*'complete results'!$B$2)+('complete results'!$B$2*(O793-1))),IF(N793="WON",((((O793-1)*K793)*'complete results'!$B$2)+('complete results'!$B$2*(O793-1))),IF(N793="PLACED",((((O793-1)*K793)*'complete results'!$B$2)-'complete results'!$B$2),IF(K793=0,-'complete results'!$B$2,IF(K793=0,-'complete results'!$B$2,-('complete results'!$B$2*2)))))))*D793))</f>
        <v>0</v>
      </c>
    </row>
    <row r="794" spans="9:18" ht="15" x14ac:dyDescent="0.2">
      <c r="I794" s="10"/>
      <c r="J794" s="10"/>
      <c r="K794" s="10"/>
      <c r="N794" s="7"/>
      <c r="O794" s="19">
        <f>((H794-1)*(1-(IF(I794="no",0,'complete results'!$B$3)))+1)</f>
        <v>5.0000000000000044E-2</v>
      </c>
      <c r="P794" s="19">
        <f t="shared" si="20"/>
        <v>0</v>
      </c>
      <c r="Q7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4" s="20">
        <f>IF(ISBLANK(N794),,IF(ISBLANK(H794),,(IF(N794="WON-EW",((((O794-1)*K794)*'complete results'!$B$2)+('complete results'!$B$2*(O794-1))),IF(N794="WON",((((O794-1)*K794)*'complete results'!$B$2)+('complete results'!$B$2*(O794-1))),IF(N794="PLACED",((((O794-1)*K794)*'complete results'!$B$2)-'complete results'!$B$2),IF(K794=0,-'complete results'!$B$2,IF(K794=0,-'complete results'!$B$2,-('complete results'!$B$2*2)))))))*D794))</f>
        <v>0</v>
      </c>
    </row>
    <row r="795" spans="9:18" ht="15" x14ac:dyDescent="0.2">
      <c r="I795" s="10"/>
      <c r="J795" s="10"/>
      <c r="K795" s="10"/>
      <c r="N795" s="7"/>
      <c r="O795" s="19">
        <f>((H795-1)*(1-(IF(I795="no",0,'complete results'!$B$3)))+1)</f>
        <v>5.0000000000000044E-2</v>
      </c>
      <c r="P795" s="19">
        <f t="shared" si="20"/>
        <v>0</v>
      </c>
      <c r="Q7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5" s="20">
        <f>IF(ISBLANK(N795),,IF(ISBLANK(H795),,(IF(N795="WON-EW",((((O795-1)*K795)*'complete results'!$B$2)+('complete results'!$B$2*(O795-1))),IF(N795="WON",((((O795-1)*K795)*'complete results'!$B$2)+('complete results'!$B$2*(O795-1))),IF(N795="PLACED",((((O795-1)*K795)*'complete results'!$B$2)-'complete results'!$B$2),IF(K795=0,-'complete results'!$B$2,IF(K795=0,-'complete results'!$B$2,-('complete results'!$B$2*2)))))))*D795))</f>
        <v>0</v>
      </c>
    </row>
    <row r="796" spans="9:18" ht="15" x14ac:dyDescent="0.2">
      <c r="I796" s="10"/>
      <c r="J796" s="10"/>
      <c r="K796" s="10"/>
      <c r="N796" s="7"/>
      <c r="O796" s="19">
        <f>((H796-1)*(1-(IF(I796="no",0,'complete results'!$B$3)))+1)</f>
        <v>5.0000000000000044E-2</v>
      </c>
      <c r="P796" s="19">
        <f t="shared" si="20"/>
        <v>0</v>
      </c>
      <c r="Q7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6" s="20">
        <f>IF(ISBLANK(N796),,IF(ISBLANK(H796),,(IF(N796="WON-EW",((((O796-1)*K796)*'complete results'!$B$2)+('complete results'!$B$2*(O796-1))),IF(N796="WON",((((O796-1)*K796)*'complete results'!$B$2)+('complete results'!$B$2*(O796-1))),IF(N796="PLACED",((((O796-1)*K796)*'complete results'!$B$2)-'complete results'!$B$2),IF(K796=0,-'complete results'!$B$2,IF(K796=0,-'complete results'!$B$2,-('complete results'!$B$2*2)))))))*D796))</f>
        <v>0</v>
      </c>
    </row>
    <row r="797" spans="9:18" ht="15" x14ac:dyDescent="0.2">
      <c r="I797" s="10"/>
      <c r="J797" s="10"/>
      <c r="K797" s="10"/>
      <c r="N797" s="7"/>
      <c r="O797" s="19">
        <f>((H797-1)*(1-(IF(I797="no",0,'complete results'!$B$3)))+1)</f>
        <v>5.0000000000000044E-2</v>
      </c>
      <c r="P797" s="19">
        <f t="shared" si="20"/>
        <v>0</v>
      </c>
      <c r="Q7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7" s="20">
        <f>IF(ISBLANK(N797),,IF(ISBLANK(H797),,(IF(N797="WON-EW",((((O797-1)*K797)*'complete results'!$B$2)+('complete results'!$B$2*(O797-1))),IF(N797="WON",((((O797-1)*K797)*'complete results'!$B$2)+('complete results'!$B$2*(O797-1))),IF(N797="PLACED",((((O797-1)*K797)*'complete results'!$B$2)-'complete results'!$B$2),IF(K797=0,-'complete results'!$B$2,IF(K797=0,-'complete results'!$B$2,-('complete results'!$B$2*2)))))))*D797))</f>
        <v>0</v>
      </c>
    </row>
    <row r="798" spans="9:18" ht="15" x14ac:dyDescent="0.2">
      <c r="I798" s="10"/>
      <c r="J798" s="10"/>
      <c r="K798" s="10"/>
      <c r="N798" s="7"/>
      <c r="O798" s="19">
        <f>((H798-1)*(1-(IF(I798="no",0,'complete results'!$B$3)))+1)</f>
        <v>5.0000000000000044E-2</v>
      </c>
      <c r="P798" s="19">
        <f t="shared" si="20"/>
        <v>0</v>
      </c>
      <c r="Q7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8" s="20">
        <f>IF(ISBLANK(N798),,IF(ISBLANK(H798),,(IF(N798="WON-EW",((((O798-1)*K798)*'complete results'!$B$2)+('complete results'!$B$2*(O798-1))),IF(N798="WON",((((O798-1)*K798)*'complete results'!$B$2)+('complete results'!$B$2*(O798-1))),IF(N798="PLACED",((((O798-1)*K798)*'complete results'!$B$2)-'complete results'!$B$2),IF(K798=0,-'complete results'!$B$2,IF(K798=0,-'complete results'!$B$2,-('complete results'!$B$2*2)))))))*D798))</f>
        <v>0</v>
      </c>
    </row>
    <row r="799" spans="9:18" ht="15" x14ac:dyDescent="0.2">
      <c r="I799" s="10"/>
      <c r="J799" s="10"/>
      <c r="K799" s="10"/>
      <c r="N799" s="7"/>
      <c r="O799" s="19">
        <f>((H799-1)*(1-(IF(I799="no",0,'complete results'!$B$3)))+1)</f>
        <v>5.0000000000000044E-2</v>
      </c>
      <c r="P799" s="19">
        <f t="shared" si="20"/>
        <v>0</v>
      </c>
      <c r="Q7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9" s="20">
        <f>IF(ISBLANK(N799),,IF(ISBLANK(H799),,(IF(N799="WON-EW",((((O799-1)*K799)*'complete results'!$B$2)+('complete results'!$B$2*(O799-1))),IF(N799="WON",((((O799-1)*K799)*'complete results'!$B$2)+('complete results'!$B$2*(O799-1))),IF(N799="PLACED",((((O799-1)*K799)*'complete results'!$B$2)-'complete results'!$B$2),IF(K799=0,-'complete results'!$B$2,IF(K799=0,-'complete results'!$B$2,-('complete results'!$B$2*2)))))))*D799))</f>
        <v>0</v>
      </c>
    </row>
    <row r="800" spans="9:18" ht="15" x14ac:dyDescent="0.2">
      <c r="I800" s="10"/>
      <c r="J800" s="10"/>
      <c r="K800" s="10"/>
      <c r="N800" s="7"/>
      <c r="O800" s="19">
        <f>((H800-1)*(1-(IF(I800="no",0,'complete results'!$B$3)))+1)</f>
        <v>5.0000000000000044E-2</v>
      </c>
      <c r="P800" s="19">
        <f t="shared" si="20"/>
        <v>0</v>
      </c>
      <c r="Q8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0" s="20">
        <f>IF(ISBLANK(N800),,IF(ISBLANK(H800),,(IF(N800="WON-EW",((((O800-1)*K800)*'complete results'!$B$2)+('complete results'!$B$2*(O800-1))),IF(N800="WON",((((O800-1)*K800)*'complete results'!$B$2)+('complete results'!$B$2*(O800-1))),IF(N800="PLACED",((((O800-1)*K800)*'complete results'!$B$2)-'complete results'!$B$2),IF(K800=0,-'complete results'!$B$2,IF(K800=0,-'complete results'!$B$2,-('complete results'!$B$2*2)))))))*D800))</f>
        <v>0</v>
      </c>
    </row>
    <row r="801" spans="9:18" ht="15" x14ac:dyDescent="0.2">
      <c r="I801" s="10"/>
      <c r="J801" s="10"/>
      <c r="K801" s="10"/>
      <c r="N801" s="7"/>
      <c r="O801" s="19">
        <f>((H801-1)*(1-(IF(I801="no",0,'complete results'!$B$3)))+1)</f>
        <v>5.0000000000000044E-2</v>
      </c>
      <c r="P801" s="19">
        <f t="shared" si="20"/>
        <v>0</v>
      </c>
      <c r="Q8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1" s="20">
        <f>IF(ISBLANK(N801),,IF(ISBLANK(H801),,(IF(N801="WON-EW",((((O801-1)*K801)*'complete results'!$B$2)+('complete results'!$B$2*(O801-1))),IF(N801="WON",((((O801-1)*K801)*'complete results'!$B$2)+('complete results'!$B$2*(O801-1))),IF(N801="PLACED",((((O801-1)*K801)*'complete results'!$B$2)-'complete results'!$B$2),IF(K801=0,-'complete results'!$B$2,IF(K801=0,-'complete results'!$B$2,-('complete results'!$B$2*2)))))))*D801))</f>
        <v>0</v>
      </c>
    </row>
    <row r="802" spans="9:18" ht="15" x14ac:dyDescent="0.2">
      <c r="I802" s="10"/>
      <c r="J802" s="10"/>
      <c r="K802" s="10"/>
      <c r="N802" s="7"/>
      <c r="O802" s="19">
        <f>((H802-1)*(1-(IF(I802="no",0,'complete results'!$B$3)))+1)</f>
        <v>5.0000000000000044E-2</v>
      </c>
      <c r="P802" s="19">
        <f t="shared" si="20"/>
        <v>0</v>
      </c>
      <c r="Q8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2" s="20">
        <f>IF(ISBLANK(N802),,IF(ISBLANK(H802),,(IF(N802="WON-EW",((((O802-1)*K802)*'complete results'!$B$2)+('complete results'!$B$2*(O802-1))),IF(N802="WON",((((O802-1)*K802)*'complete results'!$B$2)+('complete results'!$B$2*(O802-1))),IF(N802="PLACED",((((O802-1)*K802)*'complete results'!$B$2)-'complete results'!$B$2),IF(K802=0,-'complete results'!$B$2,IF(K802=0,-'complete results'!$B$2,-('complete results'!$B$2*2)))))))*D802))</f>
        <v>0</v>
      </c>
    </row>
    <row r="803" spans="9:18" ht="15" x14ac:dyDescent="0.2">
      <c r="I803" s="10"/>
      <c r="J803" s="10"/>
      <c r="K803" s="10"/>
      <c r="N803" s="7"/>
      <c r="O803" s="19">
        <f>((H803-1)*(1-(IF(I803="no",0,'complete results'!$B$3)))+1)</f>
        <v>5.0000000000000044E-2</v>
      </c>
      <c r="P803" s="19">
        <f t="shared" si="20"/>
        <v>0</v>
      </c>
      <c r="Q8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3" s="20">
        <f>IF(ISBLANK(N803),,IF(ISBLANK(H803),,(IF(N803="WON-EW",((((O803-1)*K803)*'complete results'!$B$2)+('complete results'!$B$2*(O803-1))),IF(N803="WON",((((O803-1)*K803)*'complete results'!$B$2)+('complete results'!$B$2*(O803-1))),IF(N803="PLACED",((((O803-1)*K803)*'complete results'!$B$2)-'complete results'!$B$2),IF(K803=0,-'complete results'!$B$2,IF(K803=0,-'complete results'!$B$2,-('complete results'!$B$2*2)))))))*D803))</f>
        <v>0</v>
      </c>
    </row>
    <row r="804" spans="9:18" ht="15" x14ac:dyDescent="0.2">
      <c r="I804" s="10"/>
      <c r="J804" s="10"/>
      <c r="K804" s="10"/>
      <c r="N804" s="7"/>
      <c r="O804" s="19">
        <f>((H804-1)*(1-(IF(I804="no",0,'complete results'!$B$3)))+1)</f>
        <v>5.0000000000000044E-2</v>
      </c>
      <c r="P804" s="19">
        <f t="shared" si="20"/>
        <v>0</v>
      </c>
      <c r="Q8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4" s="20">
        <f>IF(ISBLANK(N804),,IF(ISBLANK(H804),,(IF(N804="WON-EW",((((O804-1)*K804)*'complete results'!$B$2)+('complete results'!$B$2*(O804-1))),IF(N804="WON",((((O804-1)*K804)*'complete results'!$B$2)+('complete results'!$B$2*(O804-1))),IF(N804="PLACED",((((O804-1)*K804)*'complete results'!$B$2)-'complete results'!$B$2),IF(K804=0,-'complete results'!$B$2,IF(K804=0,-'complete results'!$B$2,-('complete results'!$B$2*2)))))))*D804))</f>
        <v>0</v>
      </c>
    </row>
    <row r="805" spans="9:18" ht="15" x14ac:dyDescent="0.2">
      <c r="I805" s="10"/>
      <c r="J805" s="10"/>
      <c r="K805" s="10"/>
      <c r="N805" s="7"/>
      <c r="O805" s="19">
        <f>((H805-1)*(1-(IF(I805="no",0,'complete results'!$B$3)))+1)</f>
        <v>5.0000000000000044E-2</v>
      </c>
      <c r="P805" s="19">
        <f t="shared" si="20"/>
        <v>0</v>
      </c>
      <c r="Q8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5" s="20">
        <f>IF(ISBLANK(N805),,IF(ISBLANK(H805),,(IF(N805="WON-EW",((((O805-1)*K805)*'complete results'!$B$2)+('complete results'!$B$2*(O805-1))),IF(N805="WON",((((O805-1)*K805)*'complete results'!$B$2)+('complete results'!$B$2*(O805-1))),IF(N805="PLACED",((((O805-1)*K805)*'complete results'!$B$2)-'complete results'!$B$2),IF(K805=0,-'complete results'!$B$2,IF(K805=0,-'complete results'!$B$2,-('complete results'!$B$2*2)))))))*D805))</f>
        <v>0</v>
      </c>
    </row>
    <row r="806" spans="9:18" ht="15" x14ac:dyDescent="0.2">
      <c r="I806" s="10"/>
      <c r="J806" s="10"/>
      <c r="K806" s="10"/>
      <c r="N806" s="7"/>
      <c r="O806" s="19">
        <f>((H806-1)*(1-(IF(I806="no",0,'complete results'!$B$3)))+1)</f>
        <v>5.0000000000000044E-2</v>
      </c>
      <c r="P806" s="19">
        <f t="shared" si="20"/>
        <v>0</v>
      </c>
      <c r="Q8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6" s="20">
        <f>IF(ISBLANK(N806),,IF(ISBLANK(H806),,(IF(N806="WON-EW",((((O806-1)*K806)*'complete results'!$B$2)+('complete results'!$B$2*(O806-1))),IF(N806="WON",((((O806-1)*K806)*'complete results'!$B$2)+('complete results'!$B$2*(O806-1))),IF(N806="PLACED",((((O806-1)*K806)*'complete results'!$B$2)-'complete results'!$B$2),IF(K806=0,-'complete results'!$B$2,IF(K806=0,-'complete results'!$B$2,-('complete results'!$B$2*2)))))))*D806))</f>
        <v>0</v>
      </c>
    </row>
    <row r="807" spans="9:18" ht="15" x14ac:dyDescent="0.2">
      <c r="I807" s="10"/>
      <c r="J807" s="10"/>
      <c r="K807" s="10"/>
      <c r="N807" s="7"/>
      <c r="O807" s="19">
        <f>((H807-1)*(1-(IF(I807="no",0,'complete results'!$B$3)))+1)</f>
        <v>5.0000000000000044E-2</v>
      </c>
      <c r="P807" s="19">
        <f t="shared" si="20"/>
        <v>0</v>
      </c>
      <c r="Q8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7" s="20">
        <f>IF(ISBLANK(N807),,IF(ISBLANK(H807),,(IF(N807="WON-EW",((((O807-1)*K807)*'complete results'!$B$2)+('complete results'!$B$2*(O807-1))),IF(N807="WON",((((O807-1)*K807)*'complete results'!$B$2)+('complete results'!$B$2*(O807-1))),IF(N807="PLACED",((((O807-1)*K807)*'complete results'!$B$2)-'complete results'!$B$2),IF(K807=0,-'complete results'!$B$2,IF(K807=0,-'complete results'!$B$2,-('complete results'!$B$2*2)))))))*D807))</f>
        <v>0</v>
      </c>
    </row>
    <row r="808" spans="9:18" ht="15" x14ac:dyDescent="0.2">
      <c r="I808" s="10"/>
      <c r="J808" s="10"/>
      <c r="K808" s="10"/>
      <c r="N808" s="7"/>
      <c r="O808" s="19">
        <f>((H808-1)*(1-(IF(I808="no",0,'complete results'!$B$3)))+1)</f>
        <v>5.0000000000000044E-2</v>
      </c>
      <c r="P808" s="19">
        <f t="shared" si="20"/>
        <v>0</v>
      </c>
      <c r="Q8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8" s="20">
        <f>IF(ISBLANK(N808),,IF(ISBLANK(H808),,(IF(N808="WON-EW",((((O808-1)*K808)*'complete results'!$B$2)+('complete results'!$B$2*(O808-1))),IF(N808="WON",((((O808-1)*K808)*'complete results'!$B$2)+('complete results'!$B$2*(O808-1))),IF(N808="PLACED",((((O808-1)*K808)*'complete results'!$B$2)-'complete results'!$B$2),IF(K808=0,-'complete results'!$B$2,IF(K808=0,-'complete results'!$B$2,-('complete results'!$B$2*2)))))))*D808))</f>
        <v>0</v>
      </c>
    </row>
    <row r="809" spans="9:18" ht="15" x14ac:dyDescent="0.2">
      <c r="I809" s="10"/>
      <c r="J809" s="10"/>
      <c r="K809" s="10"/>
      <c r="N809" s="7"/>
      <c r="O809" s="19">
        <f>((H809-1)*(1-(IF(I809="no",0,'complete results'!$B$3)))+1)</f>
        <v>5.0000000000000044E-2</v>
      </c>
      <c r="P809" s="19">
        <f t="shared" si="20"/>
        <v>0</v>
      </c>
      <c r="Q8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9" s="20">
        <f>IF(ISBLANK(N809),,IF(ISBLANK(H809),,(IF(N809="WON-EW",((((O809-1)*K809)*'complete results'!$B$2)+('complete results'!$B$2*(O809-1))),IF(N809="WON",((((O809-1)*K809)*'complete results'!$B$2)+('complete results'!$B$2*(O809-1))),IF(N809="PLACED",((((O809-1)*K809)*'complete results'!$B$2)-'complete results'!$B$2),IF(K809=0,-'complete results'!$B$2,IF(K809=0,-'complete results'!$B$2,-('complete results'!$B$2*2)))))))*D809))</f>
        <v>0</v>
      </c>
    </row>
    <row r="810" spans="9:18" ht="15" x14ac:dyDescent="0.2">
      <c r="I810" s="10"/>
      <c r="J810" s="10"/>
      <c r="K810" s="10"/>
      <c r="N810" s="7"/>
      <c r="O810" s="19">
        <f>((H810-1)*(1-(IF(I810="no",0,'complete results'!$B$3)))+1)</f>
        <v>5.0000000000000044E-2</v>
      </c>
      <c r="P810" s="19">
        <f t="shared" si="20"/>
        <v>0</v>
      </c>
      <c r="Q8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0" s="20">
        <f>IF(ISBLANK(N810),,IF(ISBLANK(H810),,(IF(N810="WON-EW",((((O810-1)*K810)*'complete results'!$B$2)+('complete results'!$B$2*(O810-1))),IF(N810="WON",((((O810-1)*K810)*'complete results'!$B$2)+('complete results'!$B$2*(O810-1))),IF(N810="PLACED",((((O810-1)*K810)*'complete results'!$B$2)-'complete results'!$B$2),IF(K810=0,-'complete results'!$B$2,IF(K810=0,-'complete results'!$B$2,-('complete results'!$B$2*2)))))))*D810))</f>
        <v>0</v>
      </c>
    </row>
    <row r="811" spans="9:18" ht="15" x14ac:dyDescent="0.2">
      <c r="I811" s="10"/>
      <c r="J811" s="10"/>
      <c r="K811" s="10"/>
      <c r="N811" s="7"/>
      <c r="O811" s="19">
        <f>((H811-1)*(1-(IF(I811="no",0,'complete results'!$B$3)))+1)</f>
        <v>5.0000000000000044E-2</v>
      </c>
      <c r="P811" s="19">
        <f t="shared" si="20"/>
        <v>0</v>
      </c>
      <c r="Q8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1" s="20">
        <f>IF(ISBLANK(N811),,IF(ISBLANK(H811),,(IF(N811="WON-EW",((((O811-1)*K811)*'complete results'!$B$2)+('complete results'!$B$2*(O811-1))),IF(N811="WON",((((O811-1)*K811)*'complete results'!$B$2)+('complete results'!$B$2*(O811-1))),IF(N811="PLACED",((((O811-1)*K811)*'complete results'!$B$2)-'complete results'!$B$2),IF(K811=0,-'complete results'!$B$2,IF(K811=0,-'complete results'!$B$2,-('complete results'!$B$2*2)))))))*D811))</f>
        <v>0</v>
      </c>
    </row>
    <row r="812" spans="9:18" ht="15" x14ac:dyDescent="0.2">
      <c r="I812" s="10"/>
      <c r="J812" s="10"/>
      <c r="K812" s="10"/>
      <c r="N812" s="7"/>
      <c r="O812" s="19">
        <f>((H812-1)*(1-(IF(I812="no",0,'complete results'!$B$3)))+1)</f>
        <v>5.0000000000000044E-2</v>
      </c>
      <c r="P812" s="19">
        <f t="shared" si="20"/>
        <v>0</v>
      </c>
      <c r="Q8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2" s="20">
        <f>IF(ISBLANK(N812),,IF(ISBLANK(H812),,(IF(N812="WON-EW",((((O812-1)*K812)*'complete results'!$B$2)+('complete results'!$B$2*(O812-1))),IF(N812="WON",((((O812-1)*K812)*'complete results'!$B$2)+('complete results'!$B$2*(O812-1))),IF(N812="PLACED",((((O812-1)*K812)*'complete results'!$B$2)-'complete results'!$B$2),IF(K812=0,-'complete results'!$B$2,IF(K812=0,-'complete results'!$B$2,-('complete results'!$B$2*2)))))))*D812))</f>
        <v>0</v>
      </c>
    </row>
    <row r="813" spans="9:18" ht="15" x14ac:dyDescent="0.2">
      <c r="I813" s="10"/>
      <c r="J813" s="10"/>
      <c r="K813" s="10"/>
      <c r="N813" s="7"/>
      <c r="O813" s="19">
        <f>((H813-1)*(1-(IF(I813="no",0,'complete results'!$B$3)))+1)</f>
        <v>5.0000000000000044E-2</v>
      </c>
      <c r="P813" s="19">
        <f t="shared" si="20"/>
        <v>0</v>
      </c>
      <c r="Q8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3" s="20">
        <f>IF(ISBLANK(N813),,IF(ISBLANK(H813),,(IF(N813="WON-EW",((((O813-1)*K813)*'complete results'!$B$2)+('complete results'!$B$2*(O813-1))),IF(N813="WON",((((O813-1)*K813)*'complete results'!$B$2)+('complete results'!$B$2*(O813-1))),IF(N813="PLACED",((((O813-1)*K813)*'complete results'!$B$2)-'complete results'!$B$2),IF(K813=0,-'complete results'!$B$2,IF(K813=0,-'complete results'!$B$2,-('complete results'!$B$2*2)))))))*D813))</f>
        <v>0</v>
      </c>
    </row>
    <row r="814" spans="9:18" ht="15" x14ac:dyDescent="0.2">
      <c r="I814" s="10"/>
      <c r="J814" s="10"/>
      <c r="K814" s="10"/>
      <c r="N814" s="7"/>
      <c r="O814" s="19">
        <f>((H814-1)*(1-(IF(I814="no",0,'complete results'!$B$3)))+1)</f>
        <v>5.0000000000000044E-2</v>
      </c>
      <c r="P814" s="19">
        <f t="shared" si="20"/>
        <v>0</v>
      </c>
      <c r="Q8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4" s="20">
        <f>IF(ISBLANK(N814),,IF(ISBLANK(H814),,(IF(N814="WON-EW",((((O814-1)*K814)*'complete results'!$B$2)+('complete results'!$B$2*(O814-1))),IF(N814="WON",((((O814-1)*K814)*'complete results'!$B$2)+('complete results'!$B$2*(O814-1))),IF(N814="PLACED",((((O814-1)*K814)*'complete results'!$B$2)-'complete results'!$B$2),IF(K814=0,-'complete results'!$B$2,IF(K814=0,-'complete results'!$B$2,-('complete results'!$B$2*2)))))))*D814))</f>
        <v>0</v>
      </c>
    </row>
    <row r="815" spans="9:18" ht="15" x14ac:dyDescent="0.2">
      <c r="I815" s="10"/>
      <c r="J815" s="10"/>
      <c r="K815" s="10"/>
      <c r="N815" s="7"/>
      <c r="O815" s="19">
        <f>((H815-1)*(1-(IF(I815="no",0,'complete results'!$B$3)))+1)</f>
        <v>5.0000000000000044E-2</v>
      </c>
      <c r="P815" s="19">
        <f t="shared" si="20"/>
        <v>0</v>
      </c>
      <c r="Q8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5" s="20">
        <f>IF(ISBLANK(N815),,IF(ISBLANK(H815),,(IF(N815="WON-EW",((((O815-1)*K815)*'complete results'!$B$2)+('complete results'!$B$2*(O815-1))),IF(N815="WON",((((O815-1)*K815)*'complete results'!$B$2)+('complete results'!$B$2*(O815-1))),IF(N815="PLACED",((((O815-1)*K815)*'complete results'!$B$2)-'complete results'!$B$2),IF(K815=0,-'complete results'!$B$2,IF(K815=0,-'complete results'!$B$2,-('complete results'!$B$2*2)))))))*D815))</f>
        <v>0</v>
      </c>
    </row>
    <row r="816" spans="9:18" ht="15" x14ac:dyDescent="0.2">
      <c r="I816" s="10"/>
      <c r="J816" s="10"/>
      <c r="K816" s="10"/>
      <c r="N816" s="7"/>
      <c r="O816" s="19">
        <f>((H816-1)*(1-(IF(I816="no",0,'complete results'!$B$3)))+1)</f>
        <v>5.0000000000000044E-2</v>
      </c>
      <c r="P816" s="19">
        <f t="shared" si="20"/>
        <v>0</v>
      </c>
      <c r="Q8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6" s="20">
        <f>IF(ISBLANK(N816),,IF(ISBLANK(H816),,(IF(N816="WON-EW",((((O816-1)*K816)*'complete results'!$B$2)+('complete results'!$B$2*(O816-1))),IF(N816="WON",((((O816-1)*K816)*'complete results'!$B$2)+('complete results'!$B$2*(O816-1))),IF(N816="PLACED",((((O816-1)*K816)*'complete results'!$B$2)-'complete results'!$B$2),IF(K816=0,-'complete results'!$B$2,IF(K816=0,-'complete results'!$B$2,-('complete results'!$B$2*2)))))))*D816))</f>
        <v>0</v>
      </c>
    </row>
    <row r="817" spans="9:18" ht="15" x14ac:dyDescent="0.2">
      <c r="I817" s="10"/>
      <c r="J817" s="10"/>
      <c r="K817" s="10"/>
      <c r="N817" s="7"/>
      <c r="O817" s="19">
        <f>((H817-1)*(1-(IF(I817="no",0,'complete results'!$B$3)))+1)</f>
        <v>5.0000000000000044E-2</v>
      </c>
      <c r="P817" s="19">
        <f t="shared" si="20"/>
        <v>0</v>
      </c>
      <c r="Q8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7" s="20">
        <f>IF(ISBLANK(N817),,IF(ISBLANK(H817),,(IF(N817="WON-EW",((((O817-1)*K817)*'complete results'!$B$2)+('complete results'!$B$2*(O817-1))),IF(N817="WON",((((O817-1)*K817)*'complete results'!$B$2)+('complete results'!$B$2*(O817-1))),IF(N817="PLACED",((((O817-1)*K817)*'complete results'!$B$2)-'complete results'!$B$2),IF(K817=0,-'complete results'!$B$2,IF(K817=0,-'complete results'!$B$2,-('complete results'!$B$2*2)))))))*D817))</f>
        <v>0</v>
      </c>
    </row>
    <row r="818" spans="9:18" ht="15" x14ac:dyDescent="0.2">
      <c r="I818" s="10"/>
      <c r="J818" s="10"/>
      <c r="K818" s="10"/>
      <c r="N818" s="7"/>
      <c r="O818" s="19">
        <f>((H818-1)*(1-(IF(I818="no",0,'complete results'!$B$3)))+1)</f>
        <v>5.0000000000000044E-2</v>
      </c>
      <c r="P818" s="19">
        <f t="shared" si="20"/>
        <v>0</v>
      </c>
      <c r="Q8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8" s="20">
        <f>IF(ISBLANK(N818),,IF(ISBLANK(H818),,(IF(N818="WON-EW",((((O818-1)*K818)*'complete results'!$B$2)+('complete results'!$B$2*(O818-1))),IF(N818="WON",((((O818-1)*K818)*'complete results'!$B$2)+('complete results'!$B$2*(O818-1))),IF(N818="PLACED",((((O818-1)*K818)*'complete results'!$B$2)-'complete results'!$B$2),IF(K818=0,-'complete results'!$B$2,IF(K818=0,-'complete results'!$B$2,-('complete results'!$B$2*2)))))))*D818))</f>
        <v>0</v>
      </c>
    </row>
    <row r="819" spans="9:18" ht="15" x14ac:dyDescent="0.2">
      <c r="I819" s="10"/>
      <c r="J819" s="10"/>
      <c r="K819" s="10"/>
      <c r="N819" s="7"/>
      <c r="O819" s="19">
        <f>((H819-1)*(1-(IF(I819="no",0,'complete results'!$B$3)))+1)</f>
        <v>5.0000000000000044E-2</v>
      </c>
      <c r="P819" s="19">
        <f t="shared" si="20"/>
        <v>0</v>
      </c>
      <c r="Q8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9" s="20">
        <f>IF(ISBLANK(N819),,IF(ISBLANK(H819),,(IF(N819="WON-EW",((((O819-1)*K819)*'complete results'!$B$2)+('complete results'!$B$2*(O819-1))),IF(N819="WON",((((O819-1)*K819)*'complete results'!$B$2)+('complete results'!$B$2*(O819-1))),IF(N819="PLACED",((((O819-1)*K819)*'complete results'!$B$2)-'complete results'!$B$2),IF(K819=0,-'complete results'!$B$2,IF(K819=0,-'complete results'!$B$2,-('complete results'!$B$2*2)))))))*D819))</f>
        <v>0</v>
      </c>
    </row>
    <row r="820" spans="9:18" ht="15" x14ac:dyDescent="0.2">
      <c r="I820" s="10"/>
      <c r="J820" s="10"/>
      <c r="K820" s="10"/>
      <c r="N820" s="7"/>
      <c r="O820" s="19">
        <f>((H820-1)*(1-(IF(I820="no",0,'complete results'!$B$3)))+1)</f>
        <v>5.0000000000000044E-2</v>
      </c>
      <c r="P820" s="19">
        <f t="shared" si="20"/>
        <v>0</v>
      </c>
      <c r="Q8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0" s="20">
        <f>IF(ISBLANK(N820),,IF(ISBLANK(H820),,(IF(N820="WON-EW",((((O820-1)*K820)*'complete results'!$B$2)+('complete results'!$B$2*(O820-1))),IF(N820="WON",((((O820-1)*K820)*'complete results'!$B$2)+('complete results'!$B$2*(O820-1))),IF(N820="PLACED",((((O820-1)*K820)*'complete results'!$B$2)-'complete results'!$B$2),IF(K820=0,-'complete results'!$B$2,IF(K820=0,-'complete results'!$B$2,-('complete results'!$B$2*2)))))))*D820))</f>
        <v>0</v>
      </c>
    </row>
    <row r="821" spans="9:18" ht="15" x14ac:dyDescent="0.2">
      <c r="I821" s="10"/>
      <c r="J821" s="10"/>
      <c r="K821" s="10"/>
      <c r="N821" s="7"/>
      <c r="O821" s="19">
        <f>((H821-1)*(1-(IF(I821="no",0,'complete results'!$B$3)))+1)</f>
        <v>5.0000000000000044E-2</v>
      </c>
      <c r="P821" s="19">
        <f t="shared" si="20"/>
        <v>0</v>
      </c>
      <c r="Q8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1" s="20">
        <f>IF(ISBLANK(N821),,IF(ISBLANK(H821),,(IF(N821="WON-EW",((((O821-1)*K821)*'complete results'!$B$2)+('complete results'!$B$2*(O821-1))),IF(N821="WON",((((O821-1)*K821)*'complete results'!$B$2)+('complete results'!$B$2*(O821-1))),IF(N821="PLACED",((((O821-1)*K821)*'complete results'!$B$2)-'complete results'!$B$2),IF(K821=0,-'complete results'!$B$2,IF(K821=0,-'complete results'!$B$2,-('complete results'!$B$2*2)))))))*D821))</f>
        <v>0</v>
      </c>
    </row>
    <row r="822" spans="9:18" ht="15" x14ac:dyDescent="0.2">
      <c r="I822" s="10"/>
      <c r="J822" s="10"/>
      <c r="K822" s="10"/>
      <c r="N822" s="7"/>
      <c r="O822" s="19">
        <f>((H822-1)*(1-(IF(I822="no",0,'complete results'!$B$3)))+1)</f>
        <v>5.0000000000000044E-2</v>
      </c>
      <c r="P822" s="19">
        <f t="shared" si="20"/>
        <v>0</v>
      </c>
      <c r="Q8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2" s="20">
        <f>IF(ISBLANK(N822),,IF(ISBLANK(H822),,(IF(N822="WON-EW",((((O822-1)*K822)*'complete results'!$B$2)+('complete results'!$B$2*(O822-1))),IF(N822="WON",((((O822-1)*K822)*'complete results'!$B$2)+('complete results'!$B$2*(O822-1))),IF(N822="PLACED",((((O822-1)*K822)*'complete results'!$B$2)-'complete results'!$B$2),IF(K822=0,-'complete results'!$B$2,IF(K822=0,-'complete results'!$B$2,-('complete results'!$B$2*2)))))))*D822))</f>
        <v>0</v>
      </c>
    </row>
    <row r="823" spans="9:18" ht="15" x14ac:dyDescent="0.2">
      <c r="I823" s="10"/>
      <c r="J823" s="10"/>
      <c r="K823" s="10"/>
      <c r="N823" s="7"/>
      <c r="O823" s="19">
        <f>((H823-1)*(1-(IF(I823="no",0,'complete results'!$B$3)))+1)</f>
        <v>5.0000000000000044E-2</v>
      </c>
      <c r="P823" s="19">
        <f t="shared" si="20"/>
        <v>0</v>
      </c>
      <c r="Q8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3" s="20">
        <f>IF(ISBLANK(N823),,IF(ISBLANK(H823),,(IF(N823="WON-EW",((((O823-1)*K823)*'complete results'!$B$2)+('complete results'!$B$2*(O823-1))),IF(N823="WON",((((O823-1)*K823)*'complete results'!$B$2)+('complete results'!$B$2*(O823-1))),IF(N823="PLACED",((((O823-1)*K823)*'complete results'!$B$2)-'complete results'!$B$2),IF(K823=0,-'complete results'!$B$2,IF(K823=0,-'complete results'!$B$2,-('complete results'!$B$2*2)))))))*D823))</f>
        <v>0</v>
      </c>
    </row>
    <row r="824" spans="9:18" ht="15" x14ac:dyDescent="0.2">
      <c r="I824" s="10"/>
      <c r="J824" s="10"/>
      <c r="K824" s="10"/>
      <c r="N824" s="7"/>
      <c r="O824" s="19">
        <f>((H824-1)*(1-(IF(I824="no",0,'complete results'!$B$3)))+1)</f>
        <v>5.0000000000000044E-2</v>
      </c>
      <c r="P824" s="19">
        <f t="shared" si="20"/>
        <v>0</v>
      </c>
      <c r="Q8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4" s="20">
        <f>IF(ISBLANK(N824),,IF(ISBLANK(H824),,(IF(N824="WON-EW",((((O824-1)*K824)*'complete results'!$B$2)+('complete results'!$B$2*(O824-1))),IF(N824="WON",((((O824-1)*K824)*'complete results'!$B$2)+('complete results'!$B$2*(O824-1))),IF(N824="PLACED",((((O824-1)*K824)*'complete results'!$B$2)-'complete results'!$B$2),IF(K824=0,-'complete results'!$B$2,IF(K824=0,-'complete results'!$B$2,-('complete results'!$B$2*2)))))))*D824))</f>
        <v>0</v>
      </c>
    </row>
    <row r="825" spans="9:18" ht="15" x14ac:dyDescent="0.2">
      <c r="I825" s="10"/>
      <c r="J825" s="10"/>
      <c r="K825" s="10"/>
      <c r="N825" s="7"/>
      <c r="O825" s="19">
        <f>((H825-1)*(1-(IF(I825="no",0,'complete results'!$B$3)))+1)</f>
        <v>5.0000000000000044E-2</v>
      </c>
      <c r="P825" s="19">
        <f t="shared" si="20"/>
        <v>0</v>
      </c>
      <c r="Q8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5" s="20">
        <f>IF(ISBLANK(N825),,IF(ISBLANK(H825),,(IF(N825="WON-EW",((((O825-1)*K825)*'complete results'!$B$2)+('complete results'!$B$2*(O825-1))),IF(N825="WON",((((O825-1)*K825)*'complete results'!$B$2)+('complete results'!$B$2*(O825-1))),IF(N825="PLACED",((((O825-1)*K825)*'complete results'!$B$2)-'complete results'!$B$2),IF(K825=0,-'complete results'!$B$2,IF(K825=0,-'complete results'!$B$2,-('complete results'!$B$2*2)))))))*D825))</f>
        <v>0</v>
      </c>
    </row>
    <row r="826" spans="9:18" ht="15" x14ac:dyDescent="0.2">
      <c r="I826" s="10"/>
      <c r="J826" s="10"/>
      <c r="K826" s="10"/>
      <c r="N826" s="7"/>
      <c r="O826" s="19">
        <f>((H826-1)*(1-(IF(I826="no",0,'complete results'!$B$3)))+1)</f>
        <v>5.0000000000000044E-2</v>
      </c>
      <c r="P826" s="19">
        <f t="shared" si="20"/>
        <v>0</v>
      </c>
      <c r="Q8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6" s="20">
        <f>IF(ISBLANK(N826),,IF(ISBLANK(H826),,(IF(N826="WON-EW",((((O826-1)*K826)*'complete results'!$B$2)+('complete results'!$B$2*(O826-1))),IF(N826="WON",((((O826-1)*K826)*'complete results'!$B$2)+('complete results'!$B$2*(O826-1))),IF(N826="PLACED",((((O826-1)*K826)*'complete results'!$B$2)-'complete results'!$B$2),IF(K826=0,-'complete results'!$B$2,IF(K826=0,-'complete results'!$B$2,-('complete results'!$B$2*2)))))))*D826))</f>
        <v>0</v>
      </c>
    </row>
    <row r="827" spans="9:18" ht="15" x14ac:dyDescent="0.2">
      <c r="I827" s="10"/>
      <c r="J827" s="10"/>
      <c r="K827" s="10"/>
      <c r="N827" s="7"/>
      <c r="O827" s="19">
        <f>((H827-1)*(1-(IF(I827="no",0,'complete results'!$B$3)))+1)</f>
        <v>5.0000000000000044E-2</v>
      </c>
      <c r="P827" s="19">
        <f t="shared" si="20"/>
        <v>0</v>
      </c>
      <c r="Q8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7" s="20">
        <f>IF(ISBLANK(N827),,IF(ISBLANK(H827),,(IF(N827="WON-EW",((((O827-1)*K827)*'complete results'!$B$2)+('complete results'!$B$2*(O827-1))),IF(N827="WON",((((O827-1)*K827)*'complete results'!$B$2)+('complete results'!$B$2*(O827-1))),IF(N827="PLACED",((((O827-1)*K827)*'complete results'!$B$2)-'complete results'!$B$2),IF(K827=0,-'complete results'!$B$2,IF(K827=0,-'complete results'!$B$2,-('complete results'!$B$2*2)))))))*D827))</f>
        <v>0</v>
      </c>
    </row>
    <row r="828" spans="9:18" ht="15" x14ac:dyDescent="0.2">
      <c r="I828" s="10"/>
      <c r="J828" s="10"/>
      <c r="K828" s="10"/>
      <c r="N828" s="7"/>
      <c r="O828" s="19">
        <f>((H828-1)*(1-(IF(I828="no",0,'complete results'!$B$3)))+1)</f>
        <v>5.0000000000000044E-2</v>
      </c>
      <c r="P828" s="19">
        <f t="shared" si="20"/>
        <v>0</v>
      </c>
      <c r="Q8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8" s="20">
        <f>IF(ISBLANK(N828),,IF(ISBLANK(H828),,(IF(N828="WON-EW",((((O828-1)*K828)*'complete results'!$B$2)+('complete results'!$B$2*(O828-1))),IF(N828="WON",((((O828-1)*K828)*'complete results'!$B$2)+('complete results'!$B$2*(O828-1))),IF(N828="PLACED",((((O828-1)*K828)*'complete results'!$B$2)-'complete results'!$B$2),IF(K828=0,-'complete results'!$B$2,IF(K828=0,-'complete results'!$B$2,-('complete results'!$B$2*2)))))))*D828))</f>
        <v>0</v>
      </c>
    </row>
    <row r="829" spans="9:18" ht="15" x14ac:dyDescent="0.2">
      <c r="I829" s="10"/>
      <c r="J829" s="10"/>
      <c r="K829" s="10"/>
      <c r="N829" s="7"/>
      <c r="O829" s="19">
        <f>((H829-1)*(1-(IF(I829="no",0,'complete results'!$B$3)))+1)</f>
        <v>5.0000000000000044E-2</v>
      </c>
      <c r="P829" s="19">
        <f t="shared" si="20"/>
        <v>0</v>
      </c>
      <c r="Q8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9" s="20">
        <f>IF(ISBLANK(N829),,IF(ISBLANK(H829),,(IF(N829="WON-EW",((((O829-1)*K829)*'complete results'!$B$2)+('complete results'!$B$2*(O829-1))),IF(N829="WON",((((O829-1)*K829)*'complete results'!$B$2)+('complete results'!$B$2*(O829-1))),IF(N829="PLACED",((((O829-1)*K829)*'complete results'!$B$2)-'complete results'!$B$2),IF(K829=0,-'complete results'!$B$2,IF(K829=0,-'complete results'!$B$2,-('complete results'!$B$2*2)))))))*D829))</f>
        <v>0</v>
      </c>
    </row>
    <row r="830" spans="9:18" ht="15" x14ac:dyDescent="0.2">
      <c r="I830" s="10"/>
      <c r="J830" s="10"/>
      <c r="K830" s="10"/>
      <c r="N830" s="7"/>
      <c r="O830" s="19">
        <f>((H830-1)*(1-(IF(I830="no",0,'complete results'!$B$3)))+1)</f>
        <v>5.0000000000000044E-2</v>
      </c>
      <c r="P830" s="19">
        <f t="shared" si="20"/>
        <v>0</v>
      </c>
      <c r="Q8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0" s="20">
        <f>IF(ISBLANK(N830),,IF(ISBLANK(H830),,(IF(N830="WON-EW",((((O830-1)*K830)*'complete results'!$B$2)+('complete results'!$B$2*(O830-1))),IF(N830="WON",((((O830-1)*K830)*'complete results'!$B$2)+('complete results'!$B$2*(O830-1))),IF(N830="PLACED",((((O830-1)*K830)*'complete results'!$B$2)-'complete results'!$B$2),IF(K830=0,-'complete results'!$B$2,IF(K830=0,-'complete results'!$B$2,-('complete results'!$B$2*2)))))))*D830))</f>
        <v>0</v>
      </c>
    </row>
    <row r="831" spans="9:18" ht="15" x14ac:dyDescent="0.2">
      <c r="I831" s="10"/>
      <c r="J831" s="10"/>
      <c r="K831" s="10"/>
      <c r="N831" s="7"/>
      <c r="O831" s="19">
        <f>((H831-1)*(1-(IF(I831="no",0,'complete results'!$B$3)))+1)</f>
        <v>5.0000000000000044E-2</v>
      </c>
      <c r="P831" s="19">
        <f t="shared" si="20"/>
        <v>0</v>
      </c>
      <c r="Q8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1" s="20">
        <f>IF(ISBLANK(N831),,IF(ISBLANK(H831),,(IF(N831="WON-EW",((((O831-1)*K831)*'complete results'!$B$2)+('complete results'!$B$2*(O831-1))),IF(N831="WON",((((O831-1)*K831)*'complete results'!$B$2)+('complete results'!$B$2*(O831-1))),IF(N831="PLACED",((((O831-1)*K831)*'complete results'!$B$2)-'complete results'!$B$2),IF(K831=0,-'complete results'!$B$2,IF(K831=0,-'complete results'!$B$2,-('complete results'!$B$2*2)))))))*D831))</f>
        <v>0</v>
      </c>
    </row>
    <row r="832" spans="9:18" ht="15" x14ac:dyDescent="0.2">
      <c r="I832" s="10"/>
      <c r="J832" s="10"/>
      <c r="K832" s="10"/>
      <c r="N832" s="7"/>
      <c r="O832" s="19">
        <f>((H832-1)*(1-(IF(I832="no",0,'complete results'!$B$3)))+1)</f>
        <v>5.0000000000000044E-2</v>
      </c>
      <c r="P832" s="19">
        <f t="shared" si="20"/>
        <v>0</v>
      </c>
      <c r="Q8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2" s="20">
        <f>IF(ISBLANK(N832),,IF(ISBLANK(H832),,(IF(N832="WON-EW",((((O832-1)*K832)*'complete results'!$B$2)+('complete results'!$B$2*(O832-1))),IF(N832="WON",((((O832-1)*K832)*'complete results'!$B$2)+('complete results'!$B$2*(O832-1))),IF(N832="PLACED",((((O832-1)*K832)*'complete results'!$B$2)-'complete results'!$B$2),IF(K832=0,-'complete results'!$B$2,IF(K832=0,-'complete results'!$B$2,-('complete results'!$B$2*2)))))))*D832))</f>
        <v>0</v>
      </c>
    </row>
    <row r="833" spans="9:18" ht="15" x14ac:dyDescent="0.2">
      <c r="I833" s="10"/>
      <c r="J833" s="10"/>
      <c r="K833" s="10"/>
      <c r="N833" s="7"/>
      <c r="O833" s="19">
        <f>((H833-1)*(1-(IF(I833="no",0,'complete results'!$B$3)))+1)</f>
        <v>5.0000000000000044E-2</v>
      </c>
      <c r="P833" s="19">
        <f t="shared" si="20"/>
        <v>0</v>
      </c>
      <c r="Q8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3" s="20">
        <f>IF(ISBLANK(N833),,IF(ISBLANK(H833),,(IF(N833="WON-EW",((((O833-1)*K833)*'complete results'!$B$2)+('complete results'!$B$2*(O833-1))),IF(N833="WON",((((O833-1)*K833)*'complete results'!$B$2)+('complete results'!$B$2*(O833-1))),IF(N833="PLACED",((((O833-1)*K833)*'complete results'!$B$2)-'complete results'!$B$2),IF(K833=0,-'complete results'!$B$2,IF(K833=0,-'complete results'!$B$2,-('complete results'!$B$2*2)))))))*D833))</f>
        <v>0</v>
      </c>
    </row>
    <row r="834" spans="9:18" ht="15" x14ac:dyDescent="0.2">
      <c r="I834" s="10"/>
      <c r="J834" s="10"/>
      <c r="K834" s="10"/>
      <c r="N834" s="7"/>
      <c r="O834" s="19">
        <f>((H834-1)*(1-(IF(I834="no",0,'complete results'!$B$3)))+1)</f>
        <v>5.0000000000000044E-2</v>
      </c>
      <c r="P834" s="19">
        <f t="shared" si="20"/>
        <v>0</v>
      </c>
      <c r="Q8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4" s="20">
        <f>IF(ISBLANK(N834),,IF(ISBLANK(H834),,(IF(N834="WON-EW",((((O834-1)*K834)*'complete results'!$B$2)+('complete results'!$B$2*(O834-1))),IF(N834="WON",((((O834-1)*K834)*'complete results'!$B$2)+('complete results'!$B$2*(O834-1))),IF(N834="PLACED",((((O834-1)*K834)*'complete results'!$B$2)-'complete results'!$B$2),IF(K834=0,-'complete results'!$B$2,IF(K834=0,-'complete results'!$B$2,-('complete results'!$B$2*2)))))))*D834))</f>
        <v>0</v>
      </c>
    </row>
    <row r="835" spans="9:18" ht="15" x14ac:dyDescent="0.2">
      <c r="I835" s="10"/>
      <c r="J835" s="10"/>
      <c r="K835" s="10"/>
      <c r="N835" s="7"/>
      <c r="O835" s="19">
        <f>((H835-1)*(1-(IF(I835="no",0,'complete results'!$B$3)))+1)</f>
        <v>5.0000000000000044E-2</v>
      </c>
      <c r="P835" s="19">
        <f t="shared" si="20"/>
        <v>0</v>
      </c>
      <c r="Q8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5" s="20">
        <f>IF(ISBLANK(N835),,IF(ISBLANK(H835),,(IF(N835="WON-EW",((((O835-1)*K835)*'complete results'!$B$2)+('complete results'!$B$2*(O835-1))),IF(N835="WON",((((O835-1)*K835)*'complete results'!$B$2)+('complete results'!$B$2*(O835-1))),IF(N835="PLACED",((((O835-1)*K835)*'complete results'!$B$2)-'complete results'!$B$2),IF(K835=0,-'complete results'!$B$2,IF(K835=0,-'complete results'!$B$2,-('complete results'!$B$2*2)))))))*D835))</f>
        <v>0</v>
      </c>
    </row>
    <row r="836" spans="9:18" ht="15" x14ac:dyDescent="0.2">
      <c r="I836" s="10"/>
      <c r="J836" s="10"/>
      <c r="K836" s="10"/>
      <c r="N836" s="7"/>
      <c r="O836" s="19">
        <f>((H836-1)*(1-(IF(I836="no",0,'complete results'!$B$3)))+1)</f>
        <v>5.0000000000000044E-2</v>
      </c>
      <c r="P836" s="19">
        <f t="shared" si="20"/>
        <v>0</v>
      </c>
      <c r="Q8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6" s="20">
        <f>IF(ISBLANK(N836),,IF(ISBLANK(H836),,(IF(N836="WON-EW",((((O836-1)*K836)*'complete results'!$B$2)+('complete results'!$B$2*(O836-1))),IF(N836="WON",((((O836-1)*K836)*'complete results'!$B$2)+('complete results'!$B$2*(O836-1))),IF(N836="PLACED",((((O836-1)*K836)*'complete results'!$B$2)-'complete results'!$B$2),IF(K836=0,-'complete results'!$B$2,IF(K836=0,-'complete results'!$B$2,-('complete results'!$B$2*2)))))))*D836))</f>
        <v>0</v>
      </c>
    </row>
    <row r="837" spans="9:18" ht="15" x14ac:dyDescent="0.2">
      <c r="I837" s="10"/>
      <c r="J837" s="10"/>
      <c r="K837" s="10"/>
      <c r="N837" s="7"/>
      <c r="O837" s="19">
        <f>((H837-1)*(1-(IF(I837="no",0,'complete results'!$B$3)))+1)</f>
        <v>5.0000000000000044E-2</v>
      </c>
      <c r="P837" s="19">
        <f t="shared" si="20"/>
        <v>0</v>
      </c>
      <c r="Q8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7" s="20">
        <f>IF(ISBLANK(N837),,IF(ISBLANK(H837),,(IF(N837="WON-EW",((((O837-1)*K837)*'complete results'!$B$2)+('complete results'!$B$2*(O837-1))),IF(N837="WON",((((O837-1)*K837)*'complete results'!$B$2)+('complete results'!$B$2*(O837-1))),IF(N837="PLACED",((((O837-1)*K837)*'complete results'!$B$2)-'complete results'!$B$2),IF(K837=0,-'complete results'!$B$2,IF(K837=0,-'complete results'!$B$2,-('complete results'!$B$2*2)))))))*D837))</f>
        <v>0</v>
      </c>
    </row>
    <row r="838" spans="9:18" ht="15" x14ac:dyDescent="0.2">
      <c r="I838" s="10"/>
      <c r="J838" s="10"/>
      <c r="K838" s="10"/>
      <c r="N838" s="7"/>
      <c r="O838" s="19">
        <f>((H838-1)*(1-(IF(I838="no",0,'complete results'!$B$3)))+1)</f>
        <v>5.0000000000000044E-2</v>
      </c>
      <c r="P838" s="19">
        <f t="shared" si="20"/>
        <v>0</v>
      </c>
      <c r="Q8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8" s="20">
        <f>IF(ISBLANK(N838),,IF(ISBLANK(H838),,(IF(N838="WON-EW",((((O838-1)*K838)*'complete results'!$B$2)+('complete results'!$B$2*(O838-1))),IF(N838="WON",((((O838-1)*K838)*'complete results'!$B$2)+('complete results'!$B$2*(O838-1))),IF(N838="PLACED",((((O838-1)*K838)*'complete results'!$B$2)-'complete results'!$B$2),IF(K838=0,-'complete results'!$B$2,IF(K838=0,-'complete results'!$B$2,-('complete results'!$B$2*2)))))))*D838))</f>
        <v>0</v>
      </c>
    </row>
    <row r="839" spans="9:18" ht="15" x14ac:dyDescent="0.2">
      <c r="I839" s="10"/>
      <c r="J839" s="10"/>
      <c r="K839" s="10"/>
      <c r="N839" s="7"/>
      <c r="O839" s="19">
        <f>((H839-1)*(1-(IF(I839="no",0,'complete results'!$B$3)))+1)</f>
        <v>5.0000000000000044E-2</v>
      </c>
      <c r="P839" s="19">
        <f t="shared" si="20"/>
        <v>0</v>
      </c>
      <c r="Q8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9" s="20">
        <f>IF(ISBLANK(N839),,IF(ISBLANK(H839),,(IF(N839="WON-EW",((((O839-1)*K839)*'complete results'!$B$2)+('complete results'!$B$2*(O839-1))),IF(N839="WON",((((O839-1)*K839)*'complete results'!$B$2)+('complete results'!$B$2*(O839-1))),IF(N839="PLACED",((((O839-1)*K839)*'complete results'!$B$2)-'complete results'!$B$2),IF(K839=0,-'complete results'!$B$2,IF(K839=0,-'complete results'!$B$2,-('complete results'!$B$2*2)))))))*D839))</f>
        <v>0</v>
      </c>
    </row>
    <row r="840" spans="9:18" ht="15" x14ac:dyDescent="0.2">
      <c r="I840" s="10"/>
      <c r="J840" s="10"/>
      <c r="K840" s="10"/>
      <c r="N840" s="7"/>
      <c r="O840" s="19">
        <f>((H840-1)*(1-(IF(I840="no",0,'complete results'!$B$3)))+1)</f>
        <v>5.0000000000000044E-2</v>
      </c>
      <c r="P840" s="19">
        <f t="shared" si="20"/>
        <v>0</v>
      </c>
      <c r="Q8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0" s="20">
        <f>IF(ISBLANK(N840),,IF(ISBLANK(H840),,(IF(N840="WON-EW",((((O840-1)*K840)*'complete results'!$B$2)+('complete results'!$B$2*(O840-1))),IF(N840="WON",((((O840-1)*K840)*'complete results'!$B$2)+('complete results'!$B$2*(O840-1))),IF(N840="PLACED",((((O840-1)*K840)*'complete results'!$B$2)-'complete results'!$B$2),IF(K840=0,-'complete results'!$B$2,IF(K840=0,-'complete results'!$B$2,-('complete results'!$B$2*2)))))))*D840))</f>
        <v>0</v>
      </c>
    </row>
    <row r="841" spans="9:18" ht="15" x14ac:dyDescent="0.2">
      <c r="I841" s="10"/>
      <c r="J841" s="10"/>
      <c r="K841" s="10"/>
      <c r="N841" s="7"/>
      <c r="O841" s="19">
        <f>((H841-1)*(1-(IF(I841="no",0,'complete results'!$B$3)))+1)</f>
        <v>5.0000000000000044E-2</v>
      </c>
      <c r="P841" s="19">
        <f t="shared" si="20"/>
        <v>0</v>
      </c>
      <c r="Q8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1" s="20">
        <f>IF(ISBLANK(N841),,IF(ISBLANK(H841),,(IF(N841="WON-EW",((((O841-1)*K841)*'complete results'!$B$2)+('complete results'!$B$2*(O841-1))),IF(N841="WON",((((O841-1)*K841)*'complete results'!$B$2)+('complete results'!$B$2*(O841-1))),IF(N841="PLACED",((((O841-1)*K841)*'complete results'!$B$2)-'complete results'!$B$2),IF(K841=0,-'complete results'!$B$2,IF(K841=0,-'complete results'!$B$2,-('complete results'!$B$2*2)))))))*D841))</f>
        <v>0</v>
      </c>
    </row>
    <row r="842" spans="9:18" ht="15" x14ac:dyDescent="0.2">
      <c r="I842" s="10"/>
      <c r="J842" s="10"/>
      <c r="K842" s="10"/>
      <c r="N842" s="7"/>
      <c r="O842" s="19">
        <f>((H842-1)*(1-(IF(I842="no",0,'complete results'!$B$3)))+1)</f>
        <v>5.0000000000000044E-2</v>
      </c>
      <c r="P842" s="19">
        <f t="shared" si="20"/>
        <v>0</v>
      </c>
      <c r="Q8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2" s="20">
        <f>IF(ISBLANK(N842),,IF(ISBLANK(H842),,(IF(N842="WON-EW",((((O842-1)*K842)*'complete results'!$B$2)+('complete results'!$B$2*(O842-1))),IF(N842="WON",((((O842-1)*K842)*'complete results'!$B$2)+('complete results'!$B$2*(O842-1))),IF(N842="PLACED",((((O842-1)*K842)*'complete results'!$B$2)-'complete results'!$B$2),IF(K842=0,-'complete results'!$B$2,IF(K842=0,-'complete results'!$B$2,-('complete results'!$B$2*2)))))))*D842))</f>
        <v>0</v>
      </c>
    </row>
    <row r="843" spans="9:18" ht="15" x14ac:dyDescent="0.2">
      <c r="I843" s="10"/>
      <c r="J843" s="10"/>
      <c r="K843" s="10"/>
      <c r="N843" s="7"/>
      <c r="O843" s="19">
        <f>((H843-1)*(1-(IF(I843="no",0,'complete results'!$B$3)))+1)</f>
        <v>5.0000000000000044E-2</v>
      </c>
      <c r="P843" s="19">
        <f t="shared" si="20"/>
        <v>0</v>
      </c>
      <c r="Q8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3" s="20">
        <f>IF(ISBLANK(N843),,IF(ISBLANK(H843),,(IF(N843="WON-EW",((((O843-1)*K843)*'complete results'!$B$2)+('complete results'!$B$2*(O843-1))),IF(N843="WON",((((O843-1)*K843)*'complete results'!$B$2)+('complete results'!$B$2*(O843-1))),IF(N843="PLACED",((((O843-1)*K843)*'complete results'!$B$2)-'complete results'!$B$2),IF(K843=0,-'complete results'!$B$2,IF(K843=0,-'complete results'!$B$2,-('complete results'!$B$2*2)))))))*D843))</f>
        <v>0</v>
      </c>
    </row>
    <row r="844" spans="9:18" ht="15" x14ac:dyDescent="0.2">
      <c r="I844" s="10"/>
      <c r="J844" s="10"/>
      <c r="K844" s="10"/>
      <c r="N844" s="7"/>
      <c r="O844" s="19">
        <f>((H844-1)*(1-(IF(I844="no",0,'complete results'!$B$3)))+1)</f>
        <v>5.0000000000000044E-2</v>
      </c>
      <c r="P844" s="19">
        <f t="shared" si="20"/>
        <v>0</v>
      </c>
      <c r="Q8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4" s="20">
        <f>IF(ISBLANK(N844),,IF(ISBLANK(H844),,(IF(N844="WON-EW",((((O844-1)*K844)*'complete results'!$B$2)+('complete results'!$B$2*(O844-1))),IF(N844="WON",((((O844-1)*K844)*'complete results'!$B$2)+('complete results'!$B$2*(O844-1))),IF(N844="PLACED",((((O844-1)*K844)*'complete results'!$B$2)-'complete results'!$B$2),IF(K844=0,-'complete results'!$B$2,IF(K844=0,-'complete results'!$B$2,-('complete results'!$B$2*2)))))))*D844))</f>
        <v>0</v>
      </c>
    </row>
    <row r="845" spans="9:18" ht="15" x14ac:dyDescent="0.2">
      <c r="I845" s="10"/>
      <c r="J845" s="10"/>
      <c r="K845" s="10"/>
      <c r="N845" s="7"/>
      <c r="O845" s="19">
        <f>((H845-1)*(1-(IF(I845="no",0,'complete results'!$B$3)))+1)</f>
        <v>5.0000000000000044E-2</v>
      </c>
      <c r="P845" s="19">
        <f t="shared" si="20"/>
        <v>0</v>
      </c>
      <c r="Q8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5" s="20">
        <f>IF(ISBLANK(N845),,IF(ISBLANK(H845),,(IF(N845="WON-EW",((((O845-1)*K845)*'complete results'!$B$2)+('complete results'!$B$2*(O845-1))),IF(N845="WON",((((O845-1)*K845)*'complete results'!$B$2)+('complete results'!$B$2*(O845-1))),IF(N845="PLACED",((((O845-1)*K845)*'complete results'!$B$2)-'complete results'!$B$2),IF(K845=0,-'complete results'!$B$2,IF(K845=0,-'complete results'!$B$2,-('complete results'!$B$2*2)))))))*D845))</f>
        <v>0</v>
      </c>
    </row>
    <row r="846" spans="9:18" ht="15" x14ac:dyDescent="0.2">
      <c r="I846" s="10"/>
      <c r="J846" s="10"/>
      <c r="K846" s="10"/>
      <c r="N846" s="7"/>
      <c r="O846" s="19">
        <f>((H846-1)*(1-(IF(I846="no",0,'complete results'!$B$3)))+1)</f>
        <v>5.0000000000000044E-2</v>
      </c>
      <c r="P846" s="19">
        <f t="shared" si="20"/>
        <v>0</v>
      </c>
      <c r="Q8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6" s="20">
        <f>IF(ISBLANK(N846),,IF(ISBLANK(H846),,(IF(N846="WON-EW",((((O846-1)*K846)*'complete results'!$B$2)+('complete results'!$B$2*(O846-1))),IF(N846="WON",((((O846-1)*K846)*'complete results'!$B$2)+('complete results'!$B$2*(O846-1))),IF(N846="PLACED",((((O846-1)*K846)*'complete results'!$B$2)-'complete results'!$B$2),IF(K846=0,-'complete results'!$B$2,IF(K846=0,-'complete results'!$B$2,-('complete results'!$B$2*2)))))))*D846))</f>
        <v>0</v>
      </c>
    </row>
    <row r="847" spans="9:18" ht="15" x14ac:dyDescent="0.2">
      <c r="I847" s="10"/>
      <c r="J847" s="10"/>
      <c r="K847" s="10"/>
      <c r="N847" s="7"/>
      <c r="O847" s="19">
        <f>((H847-1)*(1-(IF(I847="no",0,'complete results'!$B$3)))+1)</f>
        <v>5.0000000000000044E-2</v>
      </c>
      <c r="P847" s="19">
        <f t="shared" si="20"/>
        <v>0</v>
      </c>
      <c r="Q8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7" s="20">
        <f>IF(ISBLANK(N847),,IF(ISBLANK(H847),,(IF(N847="WON-EW",((((O847-1)*K847)*'complete results'!$B$2)+('complete results'!$B$2*(O847-1))),IF(N847="WON",((((O847-1)*K847)*'complete results'!$B$2)+('complete results'!$B$2*(O847-1))),IF(N847="PLACED",((((O847-1)*K847)*'complete results'!$B$2)-'complete results'!$B$2),IF(K847=0,-'complete results'!$B$2,IF(K847=0,-'complete results'!$B$2,-('complete results'!$B$2*2)))))))*D847))</f>
        <v>0</v>
      </c>
    </row>
    <row r="848" spans="9:18" ht="15" x14ac:dyDescent="0.2">
      <c r="I848" s="10"/>
      <c r="J848" s="10"/>
      <c r="K848" s="10"/>
      <c r="N848" s="7"/>
      <c r="O848" s="19">
        <f>((H848-1)*(1-(IF(I848="no",0,'complete results'!$B$3)))+1)</f>
        <v>5.0000000000000044E-2</v>
      </c>
      <c r="P848" s="19">
        <f t="shared" si="20"/>
        <v>0</v>
      </c>
      <c r="Q8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8" s="20">
        <f>IF(ISBLANK(N848),,IF(ISBLANK(H848),,(IF(N848="WON-EW",((((O848-1)*K848)*'complete results'!$B$2)+('complete results'!$B$2*(O848-1))),IF(N848="WON",((((O848-1)*K848)*'complete results'!$B$2)+('complete results'!$B$2*(O848-1))),IF(N848="PLACED",((((O848-1)*K848)*'complete results'!$B$2)-'complete results'!$B$2),IF(K848=0,-'complete results'!$B$2,IF(K848=0,-'complete results'!$B$2,-('complete results'!$B$2*2)))))))*D848))</f>
        <v>0</v>
      </c>
    </row>
    <row r="849" spans="9:18" ht="15" x14ac:dyDescent="0.2">
      <c r="I849" s="10"/>
      <c r="J849" s="10"/>
      <c r="K849" s="10"/>
      <c r="N849" s="7"/>
      <c r="O849" s="19">
        <f>((H849-1)*(1-(IF(I849="no",0,'complete results'!$B$3)))+1)</f>
        <v>5.0000000000000044E-2</v>
      </c>
      <c r="P849" s="19">
        <f t="shared" si="20"/>
        <v>0</v>
      </c>
      <c r="Q8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9" s="20">
        <f>IF(ISBLANK(N849),,IF(ISBLANK(H849),,(IF(N849="WON-EW",((((O849-1)*K849)*'complete results'!$B$2)+('complete results'!$B$2*(O849-1))),IF(N849="WON",((((O849-1)*K849)*'complete results'!$B$2)+('complete results'!$B$2*(O849-1))),IF(N849="PLACED",((((O849-1)*K849)*'complete results'!$B$2)-'complete results'!$B$2),IF(K849=0,-'complete results'!$B$2,IF(K849=0,-'complete results'!$B$2,-('complete results'!$B$2*2)))))))*D849))</f>
        <v>0</v>
      </c>
    </row>
    <row r="850" spans="9:18" ht="15" x14ac:dyDescent="0.2">
      <c r="I850" s="10"/>
      <c r="J850" s="10"/>
      <c r="K850" s="10"/>
      <c r="N850" s="7"/>
      <c r="O850" s="19">
        <f>((H850-1)*(1-(IF(I850="no",0,'complete results'!$B$3)))+1)</f>
        <v>5.0000000000000044E-2</v>
      </c>
      <c r="P850" s="19">
        <f t="shared" si="20"/>
        <v>0</v>
      </c>
      <c r="Q8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0" s="20">
        <f>IF(ISBLANK(N850),,IF(ISBLANK(H850),,(IF(N850="WON-EW",((((O850-1)*K850)*'complete results'!$B$2)+('complete results'!$B$2*(O850-1))),IF(N850="WON",((((O850-1)*K850)*'complete results'!$B$2)+('complete results'!$B$2*(O850-1))),IF(N850="PLACED",((((O850-1)*K850)*'complete results'!$B$2)-'complete results'!$B$2),IF(K850=0,-'complete results'!$B$2,IF(K850=0,-'complete results'!$B$2,-('complete results'!$B$2*2)))))))*D850))</f>
        <v>0</v>
      </c>
    </row>
    <row r="851" spans="9:18" ht="15" x14ac:dyDescent="0.2">
      <c r="I851" s="10"/>
      <c r="J851" s="10"/>
      <c r="K851" s="10"/>
      <c r="N851" s="7"/>
      <c r="O851" s="19">
        <f>((H851-1)*(1-(IF(I851="no",0,'complete results'!$B$3)))+1)</f>
        <v>5.0000000000000044E-2</v>
      </c>
      <c r="P851" s="19">
        <f t="shared" si="20"/>
        <v>0</v>
      </c>
      <c r="Q8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1" s="20">
        <f>IF(ISBLANK(N851),,IF(ISBLANK(H851),,(IF(N851="WON-EW",((((O851-1)*K851)*'complete results'!$B$2)+('complete results'!$B$2*(O851-1))),IF(N851="WON",((((O851-1)*K851)*'complete results'!$B$2)+('complete results'!$B$2*(O851-1))),IF(N851="PLACED",((((O851-1)*K851)*'complete results'!$B$2)-'complete results'!$B$2),IF(K851=0,-'complete results'!$B$2,IF(K851=0,-'complete results'!$B$2,-('complete results'!$B$2*2)))))))*D851))</f>
        <v>0</v>
      </c>
    </row>
    <row r="852" spans="9:18" ht="15" x14ac:dyDescent="0.2">
      <c r="I852" s="10"/>
      <c r="J852" s="10"/>
      <c r="K852" s="10"/>
      <c r="N852" s="7"/>
      <c r="O852" s="19">
        <f>((H852-1)*(1-(IF(I852="no",0,'complete results'!$B$3)))+1)</f>
        <v>5.0000000000000044E-2</v>
      </c>
      <c r="P852" s="19">
        <f t="shared" ref="P852:P915" si="21">D852*IF(J852="yes",2,1)</f>
        <v>0</v>
      </c>
      <c r="Q8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2" s="20">
        <f>IF(ISBLANK(N852),,IF(ISBLANK(H852),,(IF(N852="WON-EW",((((O852-1)*K852)*'complete results'!$B$2)+('complete results'!$B$2*(O852-1))),IF(N852="WON",((((O852-1)*K852)*'complete results'!$B$2)+('complete results'!$B$2*(O852-1))),IF(N852="PLACED",((((O852-1)*K852)*'complete results'!$B$2)-'complete results'!$B$2),IF(K852=0,-'complete results'!$B$2,IF(K852=0,-'complete results'!$B$2,-('complete results'!$B$2*2)))))))*D852))</f>
        <v>0</v>
      </c>
    </row>
    <row r="853" spans="9:18" ht="15" x14ac:dyDescent="0.2">
      <c r="I853" s="10"/>
      <c r="J853" s="10"/>
      <c r="K853" s="10"/>
      <c r="N853" s="7"/>
      <c r="O853" s="19">
        <f>((H853-1)*(1-(IF(I853="no",0,'complete results'!$B$3)))+1)</f>
        <v>5.0000000000000044E-2</v>
      </c>
      <c r="P853" s="19">
        <f t="shared" si="21"/>
        <v>0</v>
      </c>
      <c r="Q8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3" s="20">
        <f>IF(ISBLANK(N853),,IF(ISBLANK(H853),,(IF(N853="WON-EW",((((O853-1)*K853)*'complete results'!$B$2)+('complete results'!$B$2*(O853-1))),IF(N853="WON",((((O853-1)*K853)*'complete results'!$B$2)+('complete results'!$B$2*(O853-1))),IF(N853="PLACED",((((O853-1)*K853)*'complete results'!$B$2)-'complete results'!$B$2),IF(K853=0,-'complete results'!$B$2,IF(K853=0,-'complete results'!$B$2,-('complete results'!$B$2*2)))))))*D853))</f>
        <v>0</v>
      </c>
    </row>
    <row r="854" spans="9:18" ht="15" x14ac:dyDescent="0.2">
      <c r="I854" s="10"/>
      <c r="J854" s="10"/>
      <c r="K854" s="10"/>
      <c r="N854" s="7"/>
      <c r="O854" s="19">
        <f>((H854-1)*(1-(IF(I854="no",0,'complete results'!$B$3)))+1)</f>
        <v>5.0000000000000044E-2</v>
      </c>
      <c r="P854" s="19">
        <f t="shared" si="21"/>
        <v>0</v>
      </c>
      <c r="Q8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4" s="20">
        <f>IF(ISBLANK(N854),,IF(ISBLANK(H854),,(IF(N854="WON-EW",((((O854-1)*K854)*'complete results'!$B$2)+('complete results'!$B$2*(O854-1))),IF(N854="WON",((((O854-1)*K854)*'complete results'!$B$2)+('complete results'!$B$2*(O854-1))),IF(N854="PLACED",((((O854-1)*K854)*'complete results'!$B$2)-'complete results'!$B$2),IF(K854=0,-'complete results'!$B$2,IF(K854=0,-'complete results'!$B$2,-('complete results'!$B$2*2)))))))*D854))</f>
        <v>0</v>
      </c>
    </row>
    <row r="855" spans="9:18" ht="15" x14ac:dyDescent="0.2">
      <c r="I855" s="10"/>
      <c r="J855" s="10"/>
      <c r="K855" s="10"/>
      <c r="N855" s="7"/>
      <c r="O855" s="19">
        <f>((H855-1)*(1-(IF(I855="no",0,'complete results'!$B$3)))+1)</f>
        <v>5.0000000000000044E-2</v>
      </c>
      <c r="P855" s="19">
        <f t="shared" si="21"/>
        <v>0</v>
      </c>
      <c r="Q8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5" s="20">
        <f>IF(ISBLANK(N855),,IF(ISBLANK(H855),,(IF(N855="WON-EW",((((O855-1)*K855)*'complete results'!$B$2)+('complete results'!$B$2*(O855-1))),IF(N855="WON",((((O855-1)*K855)*'complete results'!$B$2)+('complete results'!$B$2*(O855-1))),IF(N855="PLACED",((((O855-1)*K855)*'complete results'!$B$2)-'complete results'!$B$2),IF(K855=0,-'complete results'!$B$2,IF(K855=0,-'complete results'!$B$2,-('complete results'!$B$2*2)))))))*D855))</f>
        <v>0</v>
      </c>
    </row>
    <row r="856" spans="9:18" ht="15" x14ac:dyDescent="0.2">
      <c r="I856" s="10"/>
      <c r="J856" s="10"/>
      <c r="K856" s="10"/>
      <c r="N856" s="7"/>
      <c r="O856" s="19">
        <f>((H856-1)*(1-(IF(I856="no",0,'complete results'!$B$3)))+1)</f>
        <v>5.0000000000000044E-2</v>
      </c>
      <c r="P856" s="19">
        <f t="shared" si="21"/>
        <v>0</v>
      </c>
      <c r="Q8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6" s="20">
        <f>IF(ISBLANK(N856),,IF(ISBLANK(H856),,(IF(N856="WON-EW",((((O856-1)*K856)*'complete results'!$B$2)+('complete results'!$B$2*(O856-1))),IF(N856="WON",((((O856-1)*K856)*'complete results'!$B$2)+('complete results'!$B$2*(O856-1))),IF(N856="PLACED",((((O856-1)*K856)*'complete results'!$B$2)-'complete results'!$B$2),IF(K856=0,-'complete results'!$B$2,IF(K856=0,-'complete results'!$B$2,-('complete results'!$B$2*2)))))))*D856))</f>
        <v>0</v>
      </c>
    </row>
    <row r="857" spans="9:18" ht="15" x14ac:dyDescent="0.2">
      <c r="I857" s="10"/>
      <c r="J857" s="10"/>
      <c r="K857" s="10"/>
      <c r="N857" s="7"/>
      <c r="O857" s="19">
        <f>((H857-1)*(1-(IF(I857="no",0,'complete results'!$B$3)))+1)</f>
        <v>5.0000000000000044E-2</v>
      </c>
      <c r="P857" s="19">
        <f t="shared" si="21"/>
        <v>0</v>
      </c>
      <c r="Q8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7" s="20">
        <f>IF(ISBLANK(N857),,IF(ISBLANK(H857),,(IF(N857="WON-EW",((((O857-1)*K857)*'complete results'!$B$2)+('complete results'!$B$2*(O857-1))),IF(N857="WON",((((O857-1)*K857)*'complete results'!$B$2)+('complete results'!$B$2*(O857-1))),IF(N857="PLACED",((((O857-1)*K857)*'complete results'!$B$2)-'complete results'!$B$2),IF(K857=0,-'complete results'!$B$2,IF(K857=0,-'complete results'!$B$2,-('complete results'!$B$2*2)))))))*D857))</f>
        <v>0</v>
      </c>
    </row>
    <row r="858" spans="9:18" ht="15" x14ac:dyDescent="0.2">
      <c r="I858" s="10"/>
      <c r="J858" s="10"/>
      <c r="K858" s="10"/>
      <c r="N858" s="7"/>
      <c r="O858" s="19">
        <f>((H858-1)*(1-(IF(I858="no",0,'complete results'!$B$3)))+1)</f>
        <v>5.0000000000000044E-2</v>
      </c>
      <c r="P858" s="19">
        <f t="shared" si="21"/>
        <v>0</v>
      </c>
      <c r="Q8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8" s="20">
        <f>IF(ISBLANK(N858),,IF(ISBLANK(H858),,(IF(N858="WON-EW",((((O858-1)*K858)*'complete results'!$B$2)+('complete results'!$B$2*(O858-1))),IF(N858="WON",((((O858-1)*K858)*'complete results'!$B$2)+('complete results'!$B$2*(O858-1))),IF(N858="PLACED",((((O858-1)*K858)*'complete results'!$B$2)-'complete results'!$B$2),IF(K858=0,-'complete results'!$B$2,IF(K858=0,-'complete results'!$B$2,-('complete results'!$B$2*2)))))))*D858))</f>
        <v>0</v>
      </c>
    </row>
    <row r="859" spans="9:18" ht="15" x14ac:dyDescent="0.2">
      <c r="I859" s="10"/>
      <c r="J859" s="10"/>
      <c r="K859" s="10"/>
      <c r="N859" s="7"/>
      <c r="O859" s="19">
        <f>((H859-1)*(1-(IF(I859="no",0,'complete results'!$B$3)))+1)</f>
        <v>5.0000000000000044E-2</v>
      </c>
      <c r="P859" s="19">
        <f t="shared" si="21"/>
        <v>0</v>
      </c>
      <c r="Q8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9" s="20">
        <f>IF(ISBLANK(N859),,IF(ISBLANK(H859),,(IF(N859="WON-EW",((((O859-1)*K859)*'complete results'!$B$2)+('complete results'!$B$2*(O859-1))),IF(N859="WON",((((O859-1)*K859)*'complete results'!$B$2)+('complete results'!$B$2*(O859-1))),IF(N859="PLACED",((((O859-1)*K859)*'complete results'!$B$2)-'complete results'!$B$2),IF(K859=0,-'complete results'!$B$2,IF(K859=0,-'complete results'!$B$2,-('complete results'!$B$2*2)))))))*D859))</f>
        <v>0</v>
      </c>
    </row>
    <row r="860" spans="9:18" ht="15" x14ac:dyDescent="0.2">
      <c r="I860" s="10"/>
      <c r="J860" s="10"/>
      <c r="K860" s="10"/>
      <c r="N860" s="7"/>
      <c r="O860" s="19">
        <f>((H860-1)*(1-(IF(I860="no",0,'complete results'!$B$3)))+1)</f>
        <v>5.0000000000000044E-2</v>
      </c>
      <c r="P860" s="19">
        <f t="shared" si="21"/>
        <v>0</v>
      </c>
      <c r="Q8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0" s="20">
        <f>IF(ISBLANK(N860),,IF(ISBLANK(H860),,(IF(N860="WON-EW",((((O860-1)*K860)*'complete results'!$B$2)+('complete results'!$B$2*(O860-1))),IF(N860="WON",((((O860-1)*K860)*'complete results'!$B$2)+('complete results'!$B$2*(O860-1))),IF(N860="PLACED",((((O860-1)*K860)*'complete results'!$B$2)-'complete results'!$B$2),IF(K860=0,-'complete results'!$B$2,IF(K860=0,-'complete results'!$B$2,-('complete results'!$B$2*2)))))))*D860))</f>
        <v>0</v>
      </c>
    </row>
    <row r="861" spans="9:18" ht="15" x14ac:dyDescent="0.2">
      <c r="I861" s="10"/>
      <c r="J861" s="10"/>
      <c r="K861" s="10"/>
      <c r="N861" s="7"/>
      <c r="O861" s="19">
        <f>((H861-1)*(1-(IF(I861="no",0,'complete results'!$B$3)))+1)</f>
        <v>5.0000000000000044E-2</v>
      </c>
      <c r="P861" s="19">
        <f t="shared" si="21"/>
        <v>0</v>
      </c>
      <c r="Q8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1" s="20">
        <f>IF(ISBLANK(N861),,IF(ISBLANK(H861),,(IF(N861="WON-EW",((((O861-1)*K861)*'complete results'!$B$2)+('complete results'!$B$2*(O861-1))),IF(N861="WON",((((O861-1)*K861)*'complete results'!$B$2)+('complete results'!$B$2*(O861-1))),IF(N861="PLACED",((((O861-1)*K861)*'complete results'!$B$2)-'complete results'!$B$2),IF(K861=0,-'complete results'!$B$2,IF(K861=0,-'complete results'!$B$2,-('complete results'!$B$2*2)))))))*D861))</f>
        <v>0</v>
      </c>
    </row>
    <row r="862" spans="9:18" ht="15" x14ac:dyDescent="0.2">
      <c r="I862" s="10"/>
      <c r="J862" s="10"/>
      <c r="K862" s="10"/>
      <c r="N862" s="7"/>
      <c r="O862" s="19">
        <f>((H862-1)*(1-(IF(I862="no",0,'complete results'!$B$3)))+1)</f>
        <v>5.0000000000000044E-2</v>
      </c>
      <c r="P862" s="19">
        <f t="shared" si="21"/>
        <v>0</v>
      </c>
      <c r="Q8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2" s="20">
        <f>IF(ISBLANK(N862),,IF(ISBLANK(H862),,(IF(N862="WON-EW",((((O862-1)*K862)*'complete results'!$B$2)+('complete results'!$B$2*(O862-1))),IF(N862="WON",((((O862-1)*K862)*'complete results'!$B$2)+('complete results'!$B$2*(O862-1))),IF(N862="PLACED",((((O862-1)*K862)*'complete results'!$B$2)-'complete results'!$B$2),IF(K862=0,-'complete results'!$B$2,IF(K862=0,-'complete results'!$B$2,-('complete results'!$B$2*2)))))))*D862))</f>
        <v>0</v>
      </c>
    </row>
    <row r="863" spans="9:18" ht="15" x14ac:dyDescent="0.2">
      <c r="I863" s="10"/>
      <c r="J863" s="10"/>
      <c r="K863" s="10"/>
      <c r="N863" s="7"/>
      <c r="O863" s="19">
        <f>((H863-1)*(1-(IF(I863="no",0,'complete results'!$B$3)))+1)</f>
        <v>5.0000000000000044E-2</v>
      </c>
      <c r="P863" s="19">
        <f t="shared" si="21"/>
        <v>0</v>
      </c>
      <c r="Q8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3" s="20">
        <f>IF(ISBLANK(N863),,IF(ISBLANK(H863),,(IF(N863="WON-EW",((((O863-1)*K863)*'complete results'!$B$2)+('complete results'!$B$2*(O863-1))),IF(N863="WON",((((O863-1)*K863)*'complete results'!$B$2)+('complete results'!$B$2*(O863-1))),IF(N863="PLACED",((((O863-1)*K863)*'complete results'!$B$2)-'complete results'!$B$2),IF(K863=0,-'complete results'!$B$2,IF(K863=0,-'complete results'!$B$2,-('complete results'!$B$2*2)))))))*D863))</f>
        <v>0</v>
      </c>
    </row>
    <row r="864" spans="9:18" ht="15" x14ac:dyDescent="0.2">
      <c r="I864" s="10"/>
      <c r="J864" s="10"/>
      <c r="K864" s="10"/>
      <c r="N864" s="7"/>
      <c r="O864" s="19">
        <f>((H864-1)*(1-(IF(I864="no",0,'complete results'!$B$3)))+1)</f>
        <v>5.0000000000000044E-2</v>
      </c>
      <c r="P864" s="19">
        <f t="shared" si="21"/>
        <v>0</v>
      </c>
      <c r="Q8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4" s="20">
        <f>IF(ISBLANK(N864),,IF(ISBLANK(H864),,(IF(N864="WON-EW",((((O864-1)*K864)*'complete results'!$B$2)+('complete results'!$B$2*(O864-1))),IF(N864="WON",((((O864-1)*K864)*'complete results'!$B$2)+('complete results'!$B$2*(O864-1))),IF(N864="PLACED",((((O864-1)*K864)*'complete results'!$B$2)-'complete results'!$B$2),IF(K864=0,-'complete results'!$B$2,IF(K864=0,-'complete results'!$B$2,-('complete results'!$B$2*2)))))))*D864))</f>
        <v>0</v>
      </c>
    </row>
    <row r="865" spans="9:18" ht="15" x14ac:dyDescent="0.2">
      <c r="I865" s="10"/>
      <c r="J865" s="10"/>
      <c r="K865" s="10"/>
      <c r="N865" s="7"/>
      <c r="O865" s="19">
        <f>((H865-1)*(1-(IF(I865="no",0,'complete results'!$B$3)))+1)</f>
        <v>5.0000000000000044E-2</v>
      </c>
      <c r="P865" s="19">
        <f t="shared" si="21"/>
        <v>0</v>
      </c>
      <c r="Q8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5" s="20">
        <f>IF(ISBLANK(N865),,IF(ISBLANK(H865),,(IF(N865="WON-EW",((((O865-1)*K865)*'complete results'!$B$2)+('complete results'!$B$2*(O865-1))),IF(N865="WON",((((O865-1)*K865)*'complete results'!$B$2)+('complete results'!$B$2*(O865-1))),IF(N865="PLACED",((((O865-1)*K865)*'complete results'!$B$2)-'complete results'!$B$2),IF(K865=0,-'complete results'!$B$2,IF(K865=0,-'complete results'!$B$2,-('complete results'!$B$2*2)))))))*D865))</f>
        <v>0</v>
      </c>
    </row>
    <row r="866" spans="9:18" ht="15" x14ac:dyDescent="0.2">
      <c r="I866" s="10"/>
      <c r="J866" s="10"/>
      <c r="K866" s="10"/>
      <c r="N866" s="7"/>
      <c r="O866" s="19">
        <f>((H866-1)*(1-(IF(I866="no",0,'complete results'!$B$3)))+1)</f>
        <v>5.0000000000000044E-2</v>
      </c>
      <c r="P866" s="19">
        <f t="shared" si="21"/>
        <v>0</v>
      </c>
      <c r="Q8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6" s="20">
        <f>IF(ISBLANK(N866),,IF(ISBLANK(H866),,(IF(N866="WON-EW",((((O866-1)*K866)*'complete results'!$B$2)+('complete results'!$B$2*(O866-1))),IF(N866="WON",((((O866-1)*K866)*'complete results'!$B$2)+('complete results'!$B$2*(O866-1))),IF(N866="PLACED",((((O866-1)*K866)*'complete results'!$B$2)-'complete results'!$B$2),IF(K866=0,-'complete results'!$B$2,IF(K866=0,-'complete results'!$B$2,-('complete results'!$B$2*2)))))))*D866))</f>
        <v>0</v>
      </c>
    </row>
    <row r="867" spans="9:18" ht="15" x14ac:dyDescent="0.2">
      <c r="I867" s="10"/>
      <c r="J867" s="10"/>
      <c r="K867" s="10"/>
      <c r="N867" s="7"/>
      <c r="O867" s="19">
        <f>((H867-1)*(1-(IF(I867="no",0,'complete results'!$B$3)))+1)</f>
        <v>5.0000000000000044E-2</v>
      </c>
      <c r="P867" s="19">
        <f t="shared" si="21"/>
        <v>0</v>
      </c>
      <c r="Q8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7" s="20">
        <f>IF(ISBLANK(N867),,IF(ISBLANK(H867),,(IF(N867="WON-EW",((((O867-1)*K867)*'complete results'!$B$2)+('complete results'!$B$2*(O867-1))),IF(N867="WON",((((O867-1)*K867)*'complete results'!$B$2)+('complete results'!$B$2*(O867-1))),IF(N867="PLACED",((((O867-1)*K867)*'complete results'!$B$2)-'complete results'!$B$2),IF(K867=0,-'complete results'!$B$2,IF(K867=0,-'complete results'!$B$2,-('complete results'!$B$2*2)))))))*D867))</f>
        <v>0</v>
      </c>
    </row>
    <row r="868" spans="9:18" ht="15" x14ac:dyDescent="0.2">
      <c r="I868" s="10"/>
      <c r="J868" s="10"/>
      <c r="K868" s="10"/>
      <c r="N868" s="7"/>
      <c r="O868" s="19">
        <f>((H868-1)*(1-(IF(I868="no",0,'complete results'!$B$3)))+1)</f>
        <v>5.0000000000000044E-2</v>
      </c>
      <c r="P868" s="19">
        <f t="shared" si="21"/>
        <v>0</v>
      </c>
      <c r="Q8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8" s="20">
        <f>IF(ISBLANK(N868),,IF(ISBLANK(H868),,(IF(N868="WON-EW",((((O868-1)*K868)*'complete results'!$B$2)+('complete results'!$B$2*(O868-1))),IF(N868="WON",((((O868-1)*K868)*'complete results'!$B$2)+('complete results'!$B$2*(O868-1))),IF(N868="PLACED",((((O868-1)*K868)*'complete results'!$B$2)-'complete results'!$B$2),IF(K868=0,-'complete results'!$B$2,IF(K868=0,-'complete results'!$B$2,-('complete results'!$B$2*2)))))))*D868))</f>
        <v>0</v>
      </c>
    </row>
    <row r="869" spans="9:18" ht="15" x14ac:dyDescent="0.2">
      <c r="I869" s="10"/>
      <c r="J869" s="10"/>
      <c r="K869" s="10"/>
      <c r="N869" s="7"/>
      <c r="O869" s="19">
        <f>((H869-1)*(1-(IF(I869="no",0,'complete results'!$B$3)))+1)</f>
        <v>5.0000000000000044E-2</v>
      </c>
      <c r="P869" s="19">
        <f t="shared" si="21"/>
        <v>0</v>
      </c>
      <c r="Q8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9" s="20">
        <f>IF(ISBLANK(N869),,IF(ISBLANK(H869),,(IF(N869="WON-EW",((((O869-1)*K869)*'complete results'!$B$2)+('complete results'!$B$2*(O869-1))),IF(N869="WON",((((O869-1)*K869)*'complete results'!$B$2)+('complete results'!$B$2*(O869-1))),IF(N869="PLACED",((((O869-1)*K869)*'complete results'!$B$2)-'complete results'!$B$2),IF(K869=0,-'complete results'!$B$2,IF(K869=0,-'complete results'!$B$2,-('complete results'!$B$2*2)))))))*D869))</f>
        <v>0</v>
      </c>
    </row>
    <row r="870" spans="9:18" ht="15" x14ac:dyDescent="0.2">
      <c r="I870" s="10"/>
      <c r="J870" s="10"/>
      <c r="K870" s="10"/>
      <c r="N870" s="7"/>
      <c r="O870" s="19">
        <f>((H870-1)*(1-(IF(I870="no",0,'complete results'!$B$3)))+1)</f>
        <v>5.0000000000000044E-2</v>
      </c>
      <c r="P870" s="19">
        <f t="shared" si="21"/>
        <v>0</v>
      </c>
      <c r="Q8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0" s="20">
        <f>IF(ISBLANK(N870),,IF(ISBLANK(H870),,(IF(N870="WON-EW",((((O870-1)*K870)*'complete results'!$B$2)+('complete results'!$B$2*(O870-1))),IF(N870="WON",((((O870-1)*K870)*'complete results'!$B$2)+('complete results'!$B$2*(O870-1))),IF(N870="PLACED",((((O870-1)*K870)*'complete results'!$B$2)-'complete results'!$B$2),IF(K870=0,-'complete results'!$B$2,IF(K870=0,-'complete results'!$B$2,-('complete results'!$B$2*2)))))))*D870))</f>
        <v>0</v>
      </c>
    </row>
    <row r="871" spans="9:18" ht="15" x14ac:dyDescent="0.2">
      <c r="I871" s="10"/>
      <c r="J871" s="10"/>
      <c r="K871" s="10"/>
      <c r="N871" s="7"/>
      <c r="O871" s="19">
        <f>((H871-1)*(1-(IF(I871="no",0,'complete results'!$B$3)))+1)</f>
        <v>5.0000000000000044E-2</v>
      </c>
      <c r="P871" s="19">
        <f t="shared" si="21"/>
        <v>0</v>
      </c>
      <c r="Q8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1" s="20">
        <f>IF(ISBLANK(N871),,IF(ISBLANK(H871),,(IF(N871="WON-EW",((((O871-1)*K871)*'complete results'!$B$2)+('complete results'!$B$2*(O871-1))),IF(N871="WON",((((O871-1)*K871)*'complete results'!$B$2)+('complete results'!$B$2*(O871-1))),IF(N871="PLACED",((((O871-1)*K871)*'complete results'!$B$2)-'complete results'!$B$2),IF(K871=0,-'complete results'!$B$2,IF(K871=0,-'complete results'!$B$2,-('complete results'!$B$2*2)))))))*D871))</f>
        <v>0</v>
      </c>
    </row>
    <row r="872" spans="9:18" ht="15" x14ac:dyDescent="0.2">
      <c r="I872" s="10"/>
      <c r="J872" s="10"/>
      <c r="K872" s="10"/>
      <c r="N872" s="7"/>
      <c r="O872" s="19">
        <f>((H872-1)*(1-(IF(I872="no",0,'complete results'!$B$3)))+1)</f>
        <v>5.0000000000000044E-2</v>
      </c>
      <c r="P872" s="19">
        <f t="shared" si="21"/>
        <v>0</v>
      </c>
      <c r="Q8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2" s="20">
        <f>IF(ISBLANK(N872),,IF(ISBLANK(H872),,(IF(N872="WON-EW",((((O872-1)*K872)*'complete results'!$B$2)+('complete results'!$B$2*(O872-1))),IF(N872="WON",((((O872-1)*K872)*'complete results'!$B$2)+('complete results'!$B$2*(O872-1))),IF(N872="PLACED",((((O872-1)*K872)*'complete results'!$B$2)-'complete results'!$B$2),IF(K872=0,-'complete results'!$B$2,IF(K872=0,-'complete results'!$B$2,-('complete results'!$B$2*2)))))))*D872))</f>
        <v>0</v>
      </c>
    </row>
    <row r="873" spans="9:18" ht="15" x14ac:dyDescent="0.2">
      <c r="I873" s="10"/>
      <c r="J873" s="10"/>
      <c r="K873" s="10"/>
      <c r="N873" s="7"/>
      <c r="O873" s="19">
        <f>((H873-1)*(1-(IF(I873="no",0,'complete results'!$B$3)))+1)</f>
        <v>5.0000000000000044E-2</v>
      </c>
      <c r="P873" s="19">
        <f t="shared" si="21"/>
        <v>0</v>
      </c>
      <c r="Q8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3" s="20">
        <f>IF(ISBLANK(N873),,IF(ISBLANK(H873),,(IF(N873="WON-EW",((((O873-1)*K873)*'complete results'!$B$2)+('complete results'!$B$2*(O873-1))),IF(N873="WON",((((O873-1)*K873)*'complete results'!$B$2)+('complete results'!$B$2*(O873-1))),IF(N873="PLACED",((((O873-1)*K873)*'complete results'!$B$2)-'complete results'!$B$2),IF(K873=0,-'complete results'!$B$2,IF(K873=0,-'complete results'!$B$2,-('complete results'!$B$2*2)))))))*D873))</f>
        <v>0</v>
      </c>
    </row>
    <row r="874" spans="9:18" ht="15" x14ac:dyDescent="0.2">
      <c r="I874" s="10"/>
      <c r="J874" s="10"/>
      <c r="K874" s="10"/>
      <c r="N874" s="7"/>
      <c r="O874" s="19">
        <f>((H874-1)*(1-(IF(I874="no",0,'complete results'!$B$3)))+1)</f>
        <v>5.0000000000000044E-2</v>
      </c>
      <c r="P874" s="19">
        <f t="shared" si="21"/>
        <v>0</v>
      </c>
      <c r="Q8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4" s="20">
        <f>IF(ISBLANK(N874),,IF(ISBLANK(H874),,(IF(N874="WON-EW",((((O874-1)*K874)*'complete results'!$B$2)+('complete results'!$B$2*(O874-1))),IF(N874="WON",((((O874-1)*K874)*'complete results'!$B$2)+('complete results'!$B$2*(O874-1))),IF(N874="PLACED",((((O874-1)*K874)*'complete results'!$B$2)-'complete results'!$B$2),IF(K874=0,-'complete results'!$B$2,IF(K874=0,-'complete results'!$B$2,-('complete results'!$B$2*2)))))))*D874))</f>
        <v>0</v>
      </c>
    </row>
    <row r="875" spans="9:18" ht="15" x14ac:dyDescent="0.2">
      <c r="I875" s="10"/>
      <c r="J875" s="10"/>
      <c r="K875" s="10"/>
      <c r="N875" s="7"/>
      <c r="O875" s="19">
        <f>((H875-1)*(1-(IF(I875="no",0,'complete results'!$B$3)))+1)</f>
        <v>5.0000000000000044E-2</v>
      </c>
      <c r="P875" s="19">
        <f t="shared" si="21"/>
        <v>0</v>
      </c>
      <c r="Q8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5" s="20">
        <f>IF(ISBLANK(N875),,IF(ISBLANK(H875),,(IF(N875="WON-EW",((((O875-1)*K875)*'complete results'!$B$2)+('complete results'!$B$2*(O875-1))),IF(N875="WON",((((O875-1)*K875)*'complete results'!$B$2)+('complete results'!$B$2*(O875-1))),IF(N875="PLACED",((((O875-1)*K875)*'complete results'!$B$2)-'complete results'!$B$2),IF(K875=0,-'complete results'!$B$2,IF(K875=0,-'complete results'!$B$2,-('complete results'!$B$2*2)))))))*D875))</f>
        <v>0</v>
      </c>
    </row>
    <row r="876" spans="9:18" ht="15" x14ac:dyDescent="0.2">
      <c r="I876" s="10"/>
      <c r="J876" s="10"/>
      <c r="K876" s="10"/>
      <c r="N876" s="7"/>
      <c r="O876" s="19">
        <f>((H876-1)*(1-(IF(I876="no",0,'complete results'!$B$3)))+1)</f>
        <v>5.0000000000000044E-2</v>
      </c>
      <c r="P876" s="19">
        <f t="shared" si="21"/>
        <v>0</v>
      </c>
      <c r="Q8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6" s="20">
        <f>IF(ISBLANK(N876),,IF(ISBLANK(H876),,(IF(N876="WON-EW",((((O876-1)*K876)*'complete results'!$B$2)+('complete results'!$B$2*(O876-1))),IF(N876="WON",((((O876-1)*K876)*'complete results'!$B$2)+('complete results'!$B$2*(O876-1))),IF(N876="PLACED",((((O876-1)*K876)*'complete results'!$B$2)-'complete results'!$B$2),IF(K876=0,-'complete results'!$B$2,IF(K876=0,-'complete results'!$B$2,-('complete results'!$B$2*2)))))))*D876))</f>
        <v>0</v>
      </c>
    </row>
    <row r="877" spans="9:18" ht="15" x14ac:dyDescent="0.2">
      <c r="I877" s="10"/>
      <c r="J877" s="10"/>
      <c r="K877" s="10"/>
      <c r="N877" s="7"/>
      <c r="O877" s="19">
        <f>((H877-1)*(1-(IF(I877="no",0,'complete results'!$B$3)))+1)</f>
        <v>5.0000000000000044E-2</v>
      </c>
      <c r="P877" s="19">
        <f t="shared" si="21"/>
        <v>0</v>
      </c>
      <c r="Q8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7" s="20">
        <f>IF(ISBLANK(N877),,IF(ISBLANK(H877),,(IF(N877="WON-EW",((((O877-1)*K877)*'complete results'!$B$2)+('complete results'!$B$2*(O877-1))),IF(N877="WON",((((O877-1)*K877)*'complete results'!$B$2)+('complete results'!$B$2*(O877-1))),IF(N877="PLACED",((((O877-1)*K877)*'complete results'!$B$2)-'complete results'!$B$2),IF(K877=0,-'complete results'!$B$2,IF(K877=0,-'complete results'!$B$2,-('complete results'!$B$2*2)))))))*D877))</f>
        <v>0</v>
      </c>
    </row>
    <row r="878" spans="9:18" ht="15" x14ac:dyDescent="0.2">
      <c r="I878" s="10"/>
      <c r="J878" s="10"/>
      <c r="K878" s="10"/>
      <c r="N878" s="7"/>
      <c r="O878" s="19">
        <f>((H878-1)*(1-(IF(I878="no",0,'complete results'!$B$3)))+1)</f>
        <v>5.0000000000000044E-2</v>
      </c>
      <c r="P878" s="19">
        <f t="shared" si="21"/>
        <v>0</v>
      </c>
      <c r="Q8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8" s="20">
        <f>IF(ISBLANK(N878),,IF(ISBLANK(H878),,(IF(N878="WON-EW",((((O878-1)*K878)*'complete results'!$B$2)+('complete results'!$B$2*(O878-1))),IF(N878="WON",((((O878-1)*K878)*'complete results'!$B$2)+('complete results'!$B$2*(O878-1))),IF(N878="PLACED",((((O878-1)*K878)*'complete results'!$B$2)-'complete results'!$B$2),IF(K878=0,-'complete results'!$B$2,IF(K878=0,-'complete results'!$B$2,-('complete results'!$B$2*2)))))))*D878))</f>
        <v>0</v>
      </c>
    </row>
    <row r="879" spans="9:18" ht="15" x14ac:dyDescent="0.2">
      <c r="I879" s="10"/>
      <c r="J879" s="10"/>
      <c r="K879" s="10"/>
      <c r="N879" s="7"/>
      <c r="O879" s="19">
        <f>((H879-1)*(1-(IF(I879="no",0,'complete results'!$B$3)))+1)</f>
        <v>5.0000000000000044E-2</v>
      </c>
      <c r="P879" s="19">
        <f t="shared" si="21"/>
        <v>0</v>
      </c>
      <c r="Q8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9" s="20">
        <f>IF(ISBLANK(N879),,IF(ISBLANK(H879),,(IF(N879="WON-EW",((((O879-1)*K879)*'complete results'!$B$2)+('complete results'!$B$2*(O879-1))),IF(N879="WON",((((O879-1)*K879)*'complete results'!$B$2)+('complete results'!$B$2*(O879-1))),IF(N879="PLACED",((((O879-1)*K879)*'complete results'!$B$2)-'complete results'!$B$2),IF(K879=0,-'complete results'!$B$2,IF(K879=0,-'complete results'!$B$2,-('complete results'!$B$2*2)))))))*D879))</f>
        <v>0</v>
      </c>
    </row>
    <row r="880" spans="9:18" ht="15" x14ac:dyDescent="0.2">
      <c r="I880" s="10"/>
      <c r="J880" s="10"/>
      <c r="K880" s="10"/>
      <c r="N880" s="7"/>
      <c r="O880" s="19">
        <f>((H880-1)*(1-(IF(I880="no",0,'complete results'!$B$3)))+1)</f>
        <v>5.0000000000000044E-2</v>
      </c>
      <c r="P880" s="19">
        <f t="shared" si="21"/>
        <v>0</v>
      </c>
      <c r="Q8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0" s="20">
        <f>IF(ISBLANK(N880),,IF(ISBLANK(H880),,(IF(N880="WON-EW",((((O880-1)*K880)*'complete results'!$B$2)+('complete results'!$B$2*(O880-1))),IF(N880="WON",((((O880-1)*K880)*'complete results'!$B$2)+('complete results'!$B$2*(O880-1))),IF(N880="PLACED",((((O880-1)*K880)*'complete results'!$B$2)-'complete results'!$B$2),IF(K880=0,-'complete results'!$B$2,IF(K880=0,-'complete results'!$B$2,-('complete results'!$B$2*2)))))))*D880))</f>
        <v>0</v>
      </c>
    </row>
    <row r="881" spans="9:18" ht="15" x14ac:dyDescent="0.2">
      <c r="I881" s="10"/>
      <c r="J881" s="10"/>
      <c r="K881" s="10"/>
      <c r="N881" s="7"/>
      <c r="O881" s="19">
        <f>((H881-1)*(1-(IF(I881="no",0,'complete results'!$B$3)))+1)</f>
        <v>5.0000000000000044E-2</v>
      </c>
      <c r="P881" s="19">
        <f t="shared" si="21"/>
        <v>0</v>
      </c>
      <c r="Q8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1" s="20">
        <f>IF(ISBLANK(N881),,IF(ISBLANK(H881),,(IF(N881="WON-EW",((((O881-1)*K881)*'complete results'!$B$2)+('complete results'!$B$2*(O881-1))),IF(N881="WON",((((O881-1)*K881)*'complete results'!$B$2)+('complete results'!$B$2*(O881-1))),IF(N881="PLACED",((((O881-1)*K881)*'complete results'!$B$2)-'complete results'!$B$2),IF(K881=0,-'complete results'!$B$2,IF(K881=0,-'complete results'!$B$2,-('complete results'!$B$2*2)))))))*D881))</f>
        <v>0</v>
      </c>
    </row>
    <row r="882" spans="9:18" ht="15" x14ac:dyDescent="0.2">
      <c r="I882" s="10"/>
      <c r="J882" s="10"/>
      <c r="K882" s="10"/>
      <c r="N882" s="7"/>
      <c r="O882" s="19">
        <f>((H882-1)*(1-(IF(I882="no",0,'complete results'!$B$3)))+1)</f>
        <v>5.0000000000000044E-2</v>
      </c>
      <c r="P882" s="19">
        <f t="shared" si="21"/>
        <v>0</v>
      </c>
      <c r="Q8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2" s="20">
        <f>IF(ISBLANK(N882),,IF(ISBLANK(H882),,(IF(N882="WON-EW",((((O882-1)*K882)*'complete results'!$B$2)+('complete results'!$B$2*(O882-1))),IF(N882="WON",((((O882-1)*K882)*'complete results'!$B$2)+('complete results'!$B$2*(O882-1))),IF(N882="PLACED",((((O882-1)*K882)*'complete results'!$B$2)-'complete results'!$B$2),IF(K882=0,-'complete results'!$B$2,IF(K882=0,-'complete results'!$B$2,-('complete results'!$B$2*2)))))))*D882))</f>
        <v>0</v>
      </c>
    </row>
    <row r="883" spans="9:18" ht="15" x14ac:dyDescent="0.2">
      <c r="I883" s="10"/>
      <c r="J883" s="10"/>
      <c r="K883" s="10"/>
      <c r="N883" s="7"/>
      <c r="O883" s="19">
        <f>((H883-1)*(1-(IF(I883="no",0,'complete results'!$B$3)))+1)</f>
        <v>5.0000000000000044E-2</v>
      </c>
      <c r="P883" s="19">
        <f t="shared" si="21"/>
        <v>0</v>
      </c>
      <c r="Q8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3" s="20">
        <f>IF(ISBLANK(N883),,IF(ISBLANK(H883),,(IF(N883="WON-EW",((((O883-1)*K883)*'complete results'!$B$2)+('complete results'!$B$2*(O883-1))),IF(N883="WON",((((O883-1)*K883)*'complete results'!$B$2)+('complete results'!$B$2*(O883-1))),IF(N883="PLACED",((((O883-1)*K883)*'complete results'!$B$2)-'complete results'!$B$2),IF(K883=0,-'complete results'!$B$2,IF(K883=0,-'complete results'!$B$2,-('complete results'!$B$2*2)))))))*D883))</f>
        <v>0</v>
      </c>
    </row>
    <row r="884" spans="9:18" ht="15" x14ac:dyDescent="0.2">
      <c r="I884" s="10"/>
      <c r="J884" s="10"/>
      <c r="K884" s="10"/>
      <c r="N884" s="7"/>
      <c r="O884" s="19">
        <f>((H884-1)*(1-(IF(I884="no",0,'complete results'!$B$3)))+1)</f>
        <v>5.0000000000000044E-2</v>
      </c>
      <c r="P884" s="19">
        <f t="shared" si="21"/>
        <v>0</v>
      </c>
      <c r="Q8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4" s="20">
        <f>IF(ISBLANK(N884),,IF(ISBLANK(H884),,(IF(N884="WON-EW",((((O884-1)*K884)*'complete results'!$B$2)+('complete results'!$B$2*(O884-1))),IF(N884="WON",((((O884-1)*K884)*'complete results'!$B$2)+('complete results'!$B$2*(O884-1))),IF(N884="PLACED",((((O884-1)*K884)*'complete results'!$B$2)-'complete results'!$B$2),IF(K884=0,-'complete results'!$B$2,IF(K884=0,-'complete results'!$B$2,-('complete results'!$B$2*2)))))))*D884))</f>
        <v>0</v>
      </c>
    </row>
    <row r="885" spans="9:18" ht="15" x14ac:dyDescent="0.2">
      <c r="I885" s="10"/>
      <c r="J885" s="10"/>
      <c r="K885" s="10"/>
      <c r="N885" s="7"/>
      <c r="O885" s="19">
        <f>((H885-1)*(1-(IF(I885="no",0,'complete results'!$B$3)))+1)</f>
        <v>5.0000000000000044E-2</v>
      </c>
      <c r="P885" s="19">
        <f t="shared" si="21"/>
        <v>0</v>
      </c>
      <c r="Q8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5" s="20">
        <f>IF(ISBLANK(N885),,IF(ISBLANK(H885),,(IF(N885="WON-EW",((((O885-1)*K885)*'complete results'!$B$2)+('complete results'!$B$2*(O885-1))),IF(N885="WON",((((O885-1)*K885)*'complete results'!$B$2)+('complete results'!$B$2*(O885-1))),IF(N885="PLACED",((((O885-1)*K885)*'complete results'!$B$2)-'complete results'!$B$2),IF(K885=0,-'complete results'!$B$2,IF(K885=0,-'complete results'!$B$2,-('complete results'!$B$2*2)))))))*D885))</f>
        <v>0</v>
      </c>
    </row>
    <row r="886" spans="9:18" ht="15" x14ac:dyDescent="0.2">
      <c r="I886" s="10"/>
      <c r="J886" s="10"/>
      <c r="K886" s="10"/>
      <c r="N886" s="7"/>
      <c r="O886" s="19">
        <f>((H886-1)*(1-(IF(I886="no",0,'complete results'!$B$3)))+1)</f>
        <v>5.0000000000000044E-2</v>
      </c>
      <c r="P886" s="19">
        <f t="shared" si="21"/>
        <v>0</v>
      </c>
      <c r="Q8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6" s="20">
        <f>IF(ISBLANK(N886),,IF(ISBLANK(H886),,(IF(N886="WON-EW",((((O886-1)*K886)*'complete results'!$B$2)+('complete results'!$B$2*(O886-1))),IF(N886="WON",((((O886-1)*K886)*'complete results'!$B$2)+('complete results'!$B$2*(O886-1))),IF(N886="PLACED",((((O886-1)*K886)*'complete results'!$B$2)-'complete results'!$B$2),IF(K886=0,-'complete results'!$B$2,IF(K886=0,-'complete results'!$B$2,-('complete results'!$B$2*2)))))))*D886))</f>
        <v>0</v>
      </c>
    </row>
    <row r="887" spans="9:18" ht="15" x14ac:dyDescent="0.2">
      <c r="I887" s="10"/>
      <c r="J887" s="10"/>
      <c r="K887" s="10"/>
      <c r="N887" s="7"/>
      <c r="O887" s="19">
        <f>((H887-1)*(1-(IF(I887="no",0,'complete results'!$B$3)))+1)</f>
        <v>5.0000000000000044E-2</v>
      </c>
      <c r="P887" s="19">
        <f t="shared" si="21"/>
        <v>0</v>
      </c>
      <c r="Q8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7" s="20">
        <f>IF(ISBLANK(N887),,IF(ISBLANK(H887),,(IF(N887="WON-EW",((((O887-1)*K887)*'complete results'!$B$2)+('complete results'!$B$2*(O887-1))),IF(N887="WON",((((O887-1)*K887)*'complete results'!$B$2)+('complete results'!$B$2*(O887-1))),IF(N887="PLACED",((((O887-1)*K887)*'complete results'!$B$2)-'complete results'!$B$2),IF(K887=0,-'complete results'!$B$2,IF(K887=0,-'complete results'!$B$2,-('complete results'!$B$2*2)))))))*D887))</f>
        <v>0</v>
      </c>
    </row>
    <row r="888" spans="9:18" ht="15" x14ac:dyDescent="0.2">
      <c r="I888" s="10"/>
      <c r="J888" s="10"/>
      <c r="K888" s="10"/>
      <c r="N888" s="7"/>
      <c r="O888" s="19">
        <f>((H888-1)*(1-(IF(I888="no",0,'complete results'!$B$3)))+1)</f>
        <v>5.0000000000000044E-2</v>
      </c>
      <c r="P888" s="19">
        <f t="shared" si="21"/>
        <v>0</v>
      </c>
      <c r="Q8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8" s="20">
        <f>IF(ISBLANK(N888),,IF(ISBLANK(H888),,(IF(N888="WON-EW",((((O888-1)*K888)*'complete results'!$B$2)+('complete results'!$B$2*(O888-1))),IF(N888="WON",((((O888-1)*K888)*'complete results'!$B$2)+('complete results'!$B$2*(O888-1))),IF(N888="PLACED",((((O888-1)*K888)*'complete results'!$B$2)-'complete results'!$B$2),IF(K888=0,-'complete results'!$B$2,IF(K888=0,-'complete results'!$B$2,-('complete results'!$B$2*2)))))))*D888))</f>
        <v>0</v>
      </c>
    </row>
    <row r="889" spans="9:18" ht="15" x14ac:dyDescent="0.2">
      <c r="I889" s="10"/>
      <c r="J889" s="10"/>
      <c r="K889" s="10"/>
      <c r="N889" s="7"/>
      <c r="O889" s="19">
        <f>((H889-1)*(1-(IF(I889="no",0,'complete results'!$B$3)))+1)</f>
        <v>5.0000000000000044E-2</v>
      </c>
      <c r="P889" s="19">
        <f t="shared" si="21"/>
        <v>0</v>
      </c>
      <c r="Q8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9" s="20">
        <f>IF(ISBLANK(N889),,IF(ISBLANK(H889),,(IF(N889="WON-EW",((((O889-1)*K889)*'complete results'!$B$2)+('complete results'!$B$2*(O889-1))),IF(N889="WON",((((O889-1)*K889)*'complete results'!$B$2)+('complete results'!$B$2*(O889-1))),IF(N889="PLACED",((((O889-1)*K889)*'complete results'!$B$2)-'complete results'!$B$2),IF(K889=0,-'complete results'!$B$2,IF(K889=0,-'complete results'!$B$2,-('complete results'!$B$2*2)))))))*D889))</f>
        <v>0</v>
      </c>
    </row>
    <row r="890" spans="9:18" ht="15" x14ac:dyDescent="0.2">
      <c r="I890" s="10"/>
      <c r="J890" s="10"/>
      <c r="K890" s="10"/>
      <c r="N890" s="7"/>
      <c r="O890" s="19">
        <f>((H890-1)*(1-(IF(I890="no",0,'complete results'!$B$3)))+1)</f>
        <v>5.0000000000000044E-2</v>
      </c>
      <c r="P890" s="19">
        <f t="shared" si="21"/>
        <v>0</v>
      </c>
      <c r="Q8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0" s="20">
        <f>IF(ISBLANK(N890),,IF(ISBLANK(H890),,(IF(N890="WON-EW",((((O890-1)*K890)*'complete results'!$B$2)+('complete results'!$B$2*(O890-1))),IF(N890="WON",((((O890-1)*K890)*'complete results'!$B$2)+('complete results'!$B$2*(O890-1))),IF(N890="PLACED",((((O890-1)*K890)*'complete results'!$B$2)-'complete results'!$B$2),IF(K890=0,-'complete results'!$B$2,IF(K890=0,-'complete results'!$B$2,-('complete results'!$B$2*2)))))))*D890))</f>
        <v>0</v>
      </c>
    </row>
    <row r="891" spans="9:18" ht="15" x14ac:dyDescent="0.2">
      <c r="I891" s="10"/>
      <c r="J891" s="10"/>
      <c r="K891" s="10"/>
      <c r="N891" s="7"/>
      <c r="O891" s="19">
        <f>((H891-1)*(1-(IF(I891="no",0,'complete results'!$B$3)))+1)</f>
        <v>5.0000000000000044E-2</v>
      </c>
      <c r="P891" s="19">
        <f t="shared" si="21"/>
        <v>0</v>
      </c>
      <c r="Q8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1" s="20">
        <f>IF(ISBLANK(N891),,IF(ISBLANK(H891),,(IF(N891="WON-EW",((((O891-1)*K891)*'complete results'!$B$2)+('complete results'!$B$2*(O891-1))),IF(N891="WON",((((O891-1)*K891)*'complete results'!$B$2)+('complete results'!$B$2*(O891-1))),IF(N891="PLACED",((((O891-1)*K891)*'complete results'!$B$2)-'complete results'!$B$2),IF(K891=0,-'complete results'!$B$2,IF(K891=0,-'complete results'!$B$2,-('complete results'!$B$2*2)))))))*D891))</f>
        <v>0</v>
      </c>
    </row>
    <row r="892" spans="9:18" ht="15" x14ac:dyDescent="0.2">
      <c r="I892" s="10"/>
      <c r="J892" s="10"/>
      <c r="K892" s="10"/>
      <c r="N892" s="7"/>
      <c r="O892" s="19">
        <f>((H892-1)*(1-(IF(I892="no",0,'complete results'!$B$3)))+1)</f>
        <v>5.0000000000000044E-2</v>
      </c>
      <c r="P892" s="19">
        <f t="shared" si="21"/>
        <v>0</v>
      </c>
      <c r="Q8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2" s="20">
        <f>IF(ISBLANK(N892),,IF(ISBLANK(H892),,(IF(N892="WON-EW",((((O892-1)*K892)*'complete results'!$B$2)+('complete results'!$B$2*(O892-1))),IF(N892="WON",((((O892-1)*K892)*'complete results'!$B$2)+('complete results'!$B$2*(O892-1))),IF(N892="PLACED",((((O892-1)*K892)*'complete results'!$B$2)-'complete results'!$B$2),IF(K892=0,-'complete results'!$B$2,IF(K892=0,-'complete results'!$B$2,-('complete results'!$B$2*2)))))))*D892))</f>
        <v>0</v>
      </c>
    </row>
    <row r="893" spans="9:18" ht="15" x14ac:dyDescent="0.2">
      <c r="I893" s="10"/>
      <c r="J893" s="10"/>
      <c r="K893" s="10"/>
      <c r="N893" s="7"/>
      <c r="O893" s="19">
        <f>((H893-1)*(1-(IF(I893="no",0,'complete results'!$B$3)))+1)</f>
        <v>5.0000000000000044E-2</v>
      </c>
      <c r="P893" s="19">
        <f t="shared" si="21"/>
        <v>0</v>
      </c>
      <c r="Q8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3" s="20">
        <f>IF(ISBLANK(N893),,IF(ISBLANK(H893),,(IF(N893="WON-EW",((((O893-1)*K893)*'complete results'!$B$2)+('complete results'!$B$2*(O893-1))),IF(N893="WON",((((O893-1)*K893)*'complete results'!$B$2)+('complete results'!$B$2*(O893-1))),IF(N893="PLACED",((((O893-1)*K893)*'complete results'!$B$2)-'complete results'!$B$2),IF(K893=0,-'complete results'!$B$2,IF(K893=0,-'complete results'!$B$2,-('complete results'!$B$2*2)))))))*D893))</f>
        <v>0</v>
      </c>
    </row>
    <row r="894" spans="9:18" ht="15" x14ac:dyDescent="0.2">
      <c r="I894" s="10"/>
      <c r="J894" s="10"/>
      <c r="K894" s="10"/>
      <c r="N894" s="7"/>
      <c r="O894" s="19">
        <f>((H894-1)*(1-(IF(I894="no",0,'complete results'!$B$3)))+1)</f>
        <v>5.0000000000000044E-2</v>
      </c>
      <c r="P894" s="19">
        <f t="shared" si="21"/>
        <v>0</v>
      </c>
      <c r="Q8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4" s="20">
        <f>IF(ISBLANK(N894),,IF(ISBLANK(H894),,(IF(N894="WON-EW",((((O894-1)*K894)*'complete results'!$B$2)+('complete results'!$B$2*(O894-1))),IF(N894="WON",((((O894-1)*K894)*'complete results'!$B$2)+('complete results'!$B$2*(O894-1))),IF(N894="PLACED",((((O894-1)*K894)*'complete results'!$B$2)-'complete results'!$B$2),IF(K894=0,-'complete results'!$B$2,IF(K894=0,-'complete results'!$B$2,-('complete results'!$B$2*2)))))))*D894))</f>
        <v>0</v>
      </c>
    </row>
    <row r="895" spans="9:18" ht="15" x14ac:dyDescent="0.2">
      <c r="I895" s="10"/>
      <c r="J895" s="10"/>
      <c r="K895" s="10"/>
      <c r="N895" s="7"/>
      <c r="O895" s="19">
        <f>((H895-1)*(1-(IF(I895="no",0,'complete results'!$B$3)))+1)</f>
        <v>5.0000000000000044E-2</v>
      </c>
      <c r="P895" s="19">
        <f t="shared" si="21"/>
        <v>0</v>
      </c>
      <c r="Q8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5" s="20">
        <f>IF(ISBLANK(N895),,IF(ISBLANK(H895),,(IF(N895="WON-EW",((((O895-1)*K895)*'complete results'!$B$2)+('complete results'!$B$2*(O895-1))),IF(N895="WON",((((O895-1)*K895)*'complete results'!$B$2)+('complete results'!$B$2*(O895-1))),IF(N895="PLACED",((((O895-1)*K895)*'complete results'!$B$2)-'complete results'!$B$2),IF(K895=0,-'complete results'!$B$2,IF(K895=0,-'complete results'!$B$2,-('complete results'!$B$2*2)))))))*D895))</f>
        <v>0</v>
      </c>
    </row>
    <row r="896" spans="9:18" ht="15" x14ac:dyDescent="0.2">
      <c r="I896" s="10"/>
      <c r="J896" s="10"/>
      <c r="K896" s="10"/>
      <c r="N896" s="7"/>
      <c r="O896" s="19">
        <f>((H896-1)*(1-(IF(I896="no",0,'complete results'!$B$3)))+1)</f>
        <v>5.0000000000000044E-2</v>
      </c>
      <c r="P896" s="19">
        <f t="shared" si="21"/>
        <v>0</v>
      </c>
      <c r="Q8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6" s="20">
        <f>IF(ISBLANK(N896),,IF(ISBLANK(H896),,(IF(N896="WON-EW",((((O896-1)*K896)*'complete results'!$B$2)+('complete results'!$B$2*(O896-1))),IF(N896="WON",((((O896-1)*K896)*'complete results'!$B$2)+('complete results'!$B$2*(O896-1))),IF(N896="PLACED",((((O896-1)*K896)*'complete results'!$B$2)-'complete results'!$B$2),IF(K896=0,-'complete results'!$B$2,IF(K896=0,-'complete results'!$B$2,-('complete results'!$B$2*2)))))))*D896))</f>
        <v>0</v>
      </c>
    </row>
    <row r="897" spans="9:18" ht="15" x14ac:dyDescent="0.2">
      <c r="I897" s="10"/>
      <c r="J897" s="10"/>
      <c r="K897" s="10"/>
      <c r="N897" s="7"/>
      <c r="O897" s="19">
        <f>((H897-1)*(1-(IF(I897="no",0,'complete results'!$B$3)))+1)</f>
        <v>5.0000000000000044E-2</v>
      </c>
      <c r="P897" s="19">
        <f t="shared" si="21"/>
        <v>0</v>
      </c>
      <c r="Q8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7" s="20">
        <f>IF(ISBLANK(N897),,IF(ISBLANK(H897),,(IF(N897="WON-EW",((((O897-1)*K897)*'complete results'!$B$2)+('complete results'!$B$2*(O897-1))),IF(N897="WON",((((O897-1)*K897)*'complete results'!$B$2)+('complete results'!$B$2*(O897-1))),IF(N897="PLACED",((((O897-1)*K897)*'complete results'!$B$2)-'complete results'!$B$2),IF(K897=0,-'complete results'!$B$2,IF(K897=0,-'complete results'!$B$2,-('complete results'!$B$2*2)))))))*D897))</f>
        <v>0</v>
      </c>
    </row>
    <row r="898" spans="9:18" ht="15" x14ac:dyDescent="0.2">
      <c r="I898" s="10"/>
      <c r="J898" s="10"/>
      <c r="K898" s="10"/>
      <c r="N898" s="7"/>
      <c r="O898" s="19">
        <f>((H898-1)*(1-(IF(I898="no",0,'complete results'!$B$3)))+1)</f>
        <v>5.0000000000000044E-2</v>
      </c>
      <c r="P898" s="19">
        <f t="shared" si="21"/>
        <v>0</v>
      </c>
      <c r="Q8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8" s="20">
        <f>IF(ISBLANK(N898),,IF(ISBLANK(H898),,(IF(N898="WON-EW",((((O898-1)*K898)*'complete results'!$B$2)+('complete results'!$B$2*(O898-1))),IF(N898="WON",((((O898-1)*K898)*'complete results'!$B$2)+('complete results'!$B$2*(O898-1))),IF(N898="PLACED",((((O898-1)*K898)*'complete results'!$B$2)-'complete results'!$B$2),IF(K898=0,-'complete results'!$B$2,IF(K898=0,-'complete results'!$B$2,-('complete results'!$B$2*2)))))))*D898))</f>
        <v>0</v>
      </c>
    </row>
    <row r="899" spans="9:18" ht="15" x14ac:dyDescent="0.2">
      <c r="I899" s="10"/>
      <c r="J899" s="10"/>
      <c r="K899" s="10"/>
      <c r="N899" s="7"/>
      <c r="O899" s="19">
        <f>((H899-1)*(1-(IF(I899="no",0,'complete results'!$B$3)))+1)</f>
        <v>5.0000000000000044E-2</v>
      </c>
      <c r="P899" s="19">
        <f t="shared" si="21"/>
        <v>0</v>
      </c>
      <c r="Q8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9" s="20">
        <f>IF(ISBLANK(N899),,IF(ISBLANK(H899),,(IF(N899="WON-EW",((((O899-1)*K899)*'complete results'!$B$2)+('complete results'!$B$2*(O899-1))),IF(N899="WON",((((O899-1)*K899)*'complete results'!$B$2)+('complete results'!$B$2*(O899-1))),IF(N899="PLACED",((((O899-1)*K899)*'complete results'!$B$2)-'complete results'!$B$2),IF(K899=0,-'complete results'!$B$2,IF(K899=0,-'complete results'!$B$2,-('complete results'!$B$2*2)))))))*D899))</f>
        <v>0</v>
      </c>
    </row>
    <row r="900" spans="9:18" ht="15" x14ac:dyDescent="0.2">
      <c r="I900" s="10"/>
      <c r="J900" s="10"/>
      <c r="K900" s="10"/>
      <c r="N900" s="7"/>
      <c r="O900" s="19">
        <f>((H900-1)*(1-(IF(I900="no",0,'complete results'!$B$3)))+1)</f>
        <v>5.0000000000000044E-2</v>
      </c>
      <c r="P900" s="19">
        <f t="shared" si="21"/>
        <v>0</v>
      </c>
      <c r="Q9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0" s="20">
        <f>IF(ISBLANK(N900),,IF(ISBLANK(H900),,(IF(N900="WON-EW",((((O900-1)*K900)*'complete results'!$B$2)+('complete results'!$B$2*(O900-1))),IF(N900="WON",((((O900-1)*K900)*'complete results'!$B$2)+('complete results'!$B$2*(O900-1))),IF(N900="PLACED",((((O900-1)*K900)*'complete results'!$B$2)-'complete results'!$B$2),IF(K900=0,-'complete results'!$B$2,IF(K900=0,-'complete results'!$B$2,-('complete results'!$B$2*2)))))))*D900))</f>
        <v>0</v>
      </c>
    </row>
    <row r="901" spans="9:18" ht="15" x14ac:dyDescent="0.2">
      <c r="I901" s="10"/>
      <c r="J901" s="10"/>
      <c r="K901" s="10"/>
      <c r="N901" s="7"/>
      <c r="O901" s="19">
        <f>((H901-1)*(1-(IF(I901="no",0,'complete results'!$B$3)))+1)</f>
        <v>5.0000000000000044E-2</v>
      </c>
      <c r="P901" s="19">
        <f t="shared" si="21"/>
        <v>0</v>
      </c>
      <c r="Q9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1" s="20">
        <f>IF(ISBLANK(N901),,IF(ISBLANK(H901),,(IF(N901="WON-EW",((((O901-1)*K901)*'complete results'!$B$2)+('complete results'!$B$2*(O901-1))),IF(N901="WON",((((O901-1)*K901)*'complete results'!$B$2)+('complete results'!$B$2*(O901-1))),IF(N901="PLACED",((((O901-1)*K901)*'complete results'!$B$2)-'complete results'!$B$2),IF(K901=0,-'complete results'!$B$2,IF(K901=0,-'complete results'!$B$2,-('complete results'!$B$2*2)))))))*D901))</f>
        <v>0</v>
      </c>
    </row>
    <row r="902" spans="9:18" ht="15" x14ac:dyDescent="0.2">
      <c r="I902" s="10"/>
      <c r="J902" s="10"/>
      <c r="K902" s="10"/>
      <c r="N902" s="7"/>
      <c r="O902" s="19">
        <f>((H902-1)*(1-(IF(I902="no",0,'complete results'!$B$3)))+1)</f>
        <v>5.0000000000000044E-2</v>
      </c>
      <c r="P902" s="19">
        <f t="shared" si="21"/>
        <v>0</v>
      </c>
      <c r="Q9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2" s="20">
        <f>IF(ISBLANK(N902),,IF(ISBLANK(H902),,(IF(N902="WON-EW",((((O902-1)*K902)*'complete results'!$B$2)+('complete results'!$B$2*(O902-1))),IF(N902="WON",((((O902-1)*K902)*'complete results'!$B$2)+('complete results'!$B$2*(O902-1))),IF(N902="PLACED",((((O902-1)*K902)*'complete results'!$B$2)-'complete results'!$B$2),IF(K902=0,-'complete results'!$B$2,IF(K902=0,-'complete results'!$B$2,-('complete results'!$B$2*2)))))))*D902))</f>
        <v>0</v>
      </c>
    </row>
    <row r="903" spans="9:18" ht="15" x14ac:dyDescent="0.2">
      <c r="I903" s="10"/>
      <c r="J903" s="10"/>
      <c r="K903" s="10"/>
      <c r="N903" s="7"/>
      <c r="O903" s="19">
        <f>((H903-1)*(1-(IF(I903="no",0,'complete results'!$B$3)))+1)</f>
        <v>5.0000000000000044E-2</v>
      </c>
      <c r="P903" s="19">
        <f t="shared" si="21"/>
        <v>0</v>
      </c>
      <c r="Q9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3" s="20">
        <f>IF(ISBLANK(N903),,IF(ISBLANK(H903),,(IF(N903="WON-EW",((((O903-1)*K903)*'complete results'!$B$2)+('complete results'!$B$2*(O903-1))),IF(N903="WON",((((O903-1)*K903)*'complete results'!$B$2)+('complete results'!$B$2*(O903-1))),IF(N903="PLACED",((((O903-1)*K903)*'complete results'!$B$2)-'complete results'!$B$2),IF(K903=0,-'complete results'!$B$2,IF(K903=0,-'complete results'!$B$2,-('complete results'!$B$2*2)))))))*D903))</f>
        <v>0</v>
      </c>
    </row>
    <row r="904" spans="9:18" ht="15" x14ac:dyDescent="0.2">
      <c r="I904" s="10"/>
      <c r="J904" s="10"/>
      <c r="K904" s="10"/>
      <c r="N904" s="7"/>
      <c r="O904" s="19">
        <f>((H904-1)*(1-(IF(I904="no",0,'complete results'!$B$3)))+1)</f>
        <v>5.0000000000000044E-2</v>
      </c>
      <c r="P904" s="19">
        <f t="shared" si="21"/>
        <v>0</v>
      </c>
      <c r="Q9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4" s="20">
        <f>IF(ISBLANK(N904),,IF(ISBLANK(H904),,(IF(N904="WON-EW",((((O904-1)*K904)*'complete results'!$B$2)+('complete results'!$B$2*(O904-1))),IF(N904="WON",((((O904-1)*K904)*'complete results'!$B$2)+('complete results'!$B$2*(O904-1))),IF(N904="PLACED",((((O904-1)*K904)*'complete results'!$B$2)-'complete results'!$B$2),IF(K904=0,-'complete results'!$B$2,IF(K904=0,-'complete results'!$B$2,-('complete results'!$B$2*2)))))))*D904))</f>
        <v>0</v>
      </c>
    </row>
    <row r="905" spans="9:18" ht="15" x14ac:dyDescent="0.2">
      <c r="I905" s="10"/>
      <c r="J905" s="10"/>
      <c r="K905" s="10"/>
      <c r="N905" s="7"/>
      <c r="O905" s="19">
        <f>((H905-1)*(1-(IF(I905="no",0,'complete results'!$B$3)))+1)</f>
        <v>5.0000000000000044E-2</v>
      </c>
      <c r="P905" s="19">
        <f t="shared" si="21"/>
        <v>0</v>
      </c>
      <c r="Q9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5" s="20">
        <f>IF(ISBLANK(N905),,IF(ISBLANK(H905),,(IF(N905="WON-EW",((((O905-1)*K905)*'complete results'!$B$2)+('complete results'!$B$2*(O905-1))),IF(N905="WON",((((O905-1)*K905)*'complete results'!$B$2)+('complete results'!$B$2*(O905-1))),IF(N905="PLACED",((((O905-1)*K905)*'complete results'!$B$2)-'complete results'!$B$2),IF(K905=0,-'complete results'!$B$2,IF(K905=0,-'complete results'!$B$2,-('complete results'!$B$2*2)))))))*D905))</f>
        <v>0</v>
      </c>
    </row>
    <row r="906" spans="9:18" ht="15" x14ac:dyDescent="0.2">
      <c r="I906" s="10"/>
      <c r="J906" s="10"/>
      <c r="K906" s="10"/>
      <c r="N906" s="7"/>
      <c r="O906" s="19">
        <f>((H906-1)*(1-(IF(I906="no",0,'complete results'!$B$3)))+1)</f>
        <v>5.0000000000000044E-2</v>
      </c>
      <c r="P906" s="19">
        <f t="shared" si="21"/>
        <v>0</v>
      </c>
      <c r="Q9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6" s="20">
        <f>IF(ISBLANK(N906),,IF(ISBLANK(H906),,(IF(N906="WON-EW",((((O906-1)*K906)*'complete results'!$B$2)+('complete results'!$B$2*(O906-1))),IF(N906="WON",((((O906-1)*K906)*'complete results'!$B$2)+('complete results'!$B$2*(O906-1))),IF(N906="PLACED",((((O906-1)*K906)*'complete results'!$B$2)-'complete results'!$B$2),IF(K906=0,-'complete results'!$B$2,IF(K906=0,-'complete results'!$B$2,-('complete results'!$B$2*2)))))))*D906))</f>
        <v>0</v>
      </c>
    </row>
    <row r="907" spans="9:18" ht="15" x14ac:dyDescent="0.2">
      <c r="I907" s="10"/>
      <c r="J907" s="10"/>
      <c r="K907" s="10"/>
      <c r="N907" s="7"/>
      <c r="O907" s="19">
        <f>((H907-1)*(1-(IF(I907="no",0,'complete results'!$B$3)))+1)</f>
        <v>5.0000000000000044E-2</v>
      </c>
      <c r="P907" s="19">
        <f t="shared" si="21"/>
        <v>0</v>
      </c>
      <c r="Q9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7" s="20">
        <f>IF(ISBLANK(N907),,IF(ISBLANK(H907),,(IF(N907="WON-EW",((((O907-1)*K907)*'complete results'!$B$2)+('complete results'!$B$2*(O907-1))),IF(N907="WON",((((O907-1)*K907)*'complete results'!$B$2)+('complete results'!$B$2*(O907-1))),IF(N907="PLACED",((((O907-1)*K907)*'complete results'!$B$2)-'complete results'!$B$2),IF(K907=0,-'complete results'!$B$2,IF(K907=0,-'complete results'!$B$2,-('complete results'!$B$2*2)))))))*D907))</f>
        <v>0</v>
      </c>
    </row>
    <row r="908" spans="9:18" ht="15" x14ac:dyDescent="0.2">
      <c r="I908" s="10"/>
      <c r="J908" s="10"/>
      <c r="K908" s="10"/>
      <c r="N908" s="7"/>
      <c r="O908" s="19">
        <f>((H908-1)*(1-(IF(I908="no",0,'complete results'!$B$3)))+1)</f>
        <v>5.0000000000000044E-2</v>
      </c>
      <c r="P908" s="19">
        <f t="shared" si="21"/>
        <v>0</v>
      </c>
      <c r="Q9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8" s="20">
        <f>IF(ISBLANK(N908),,IF(ISBLANK(H908),,(IF(N908="WON-EW",((((O908-1)*K908)*'complete results'!$B$2)+('complete results'!$B$2*(O908-1))),IF(N908="WON",((((O908-1)*K908)*'complete results'!$B$2)+('complete results'!$B$2*(O908-1))),IF(N908="PLACED",((((O908-1)*K908)*'complete results'!$B$2)-'complete results'!$B$2),IF(K908=0,-'complete results'!$B$2,IF(K908=0,-'complete results'!$B$2,-('complete results'!$B$2*2)))))))*D908))</f>
        <v>0</v>
      </c>
    </row>
    <row r="909" spans="9:18" ht="15" x14ac:dyDescent="0.2">
      <c r="I909" s="10"/>
      <c r="J909" s="10"/>
      <c r="K909" s="10"/>
      <c r="N909" s="7"/>
      <c r="O909" s="19">
        <f>((H909-1)*(1-(IF(I909="no",0,'complete results'!$B$3)))+1)</f>
        <v>5.0000000000000044E-2</v>
      </c>
      <c r="P909" s="19">
        <f t="shared" si="21"/>
        <v>0</v>
      </c>
      <c r="Q9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9" s="20">
        <f>IF(ISBLANK(N909),,IF(ISBLANK(H909),,(IF(N909="WON-EW",((((O909-1)*K909)*'complete results'!$B$2)+('complete results'!$B$2*(O909-1))),IF(N909="WON",((((O909-1)*K909)*'complete results'!$B$2)+('complete results'!$B$2*(O909-1))),IF(N909="PLACED",((((O909-1)*K909)*'complete results'!$B$2)-'complete results'!$B$2),IF(K909=0,-'complete results'!$B$2,IF(K909=0,-'complete results'!$B$2,-('complete results'!$B$2*2)))))))*D909))</f>
        <v>0</v>
      </c>
    </row>
    <row r="910" spans="9:18" ht="15" x14ac:dyDescent="0.2">
      <c r="I910" s="10"/>
      <c r="J910" s="10"/>
      <c r="K910" s="10"/>
      <c r="N910" s="7"/>
      <c r="O910" s="19">
        <f>((H910-1)*(1-(IF(I910="no",0,'complete results'!$B$3)))+1)</f>
        <v>5.0000000000000044E-2</v>
      </c>
      <c r="P910" s="19">
        <f t="shared" si="21"/>
        <v>0</v>
      </c>
      <c r="Q9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0" s="20">
        <f>IF(ISBLANK(N910),,IF(ISBLANK(H910),,(IF(N910="WON-EW",((((O910-1)*K910)*'complete results'!$B$2)+('complete results'!$B$2*(O910-1))),IF(N910="WON",((((O910-1)*K910)*'complete results'!$B$2)+('complete results'!$B$2*(O910-1))),IF(N910="PLACED",((((O910-1)*K910)*'complete results'!$B$2)-'complete results'!$B$2),IF(K910=0,-'complete results'!$B$2,IF(K910=0,-'complete results'!$B$2,-('complete results'!$B$2*2)))))))*D910))</f>
        <v>0</v>
      </c>
    </row>
    <row r="911" spans="9:18" ht="15" x14ac:dyDescent="0.2">
      <c r="I911" s="10"/>
      <c r="J911" s="10"/>
      <c r="K911" s="10"/>
      <c r="N911" s="7"/>
      <c r="O911" s="19">
        <f>((H911-1)*(1-(IF(I911="no",0,'complete results'!$B$3)))+1)</f>
        <v>5.0000000000000044E-2</v>
      </c>
      <c r="P911" s="19">
        <f t="shared" si="21"/>
        <v>0</v>
      </c>
      <c r="Q9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1" s="20">
        <f>IF(ISBLANK(N911),,IF(ISBLANK(H911),,(IF(N911="WON-EW",((((O911-1)*K911)*'complete results'!$B$2)+('complete results'!$B$2*(O911-1))),IF(N911="WON",((((O911-1)*K911)*'complete results'!$B$2)+('complete results'!$B$2*(O911-1))),IF(N911="PLACED",((((O911-1)*K911)*'complete results'!$B$2)-'complete results'!$B$2),IF(K911=0,-'complete results'!$B$2,IF(K911=0,-'complete results'!$B$2,-('complete results'!$B$2*2)))))))*D911))</f>
        <v>0</v>
      </c>
    </row>
    <row r="912" spans="9:18" ht="15" x14ac:dyDescent="0.2">
      <c r="I912" s="10"/>
      <c r="J912" s="10"/>
      <c r="K912" s="10"/>
      <c r="N912" s="7"/>
      <c r="O912" s="19">
        <f>((H912-1)*(1-(IF(I912="no",0,'complete results'!$B$3)))+1)</f>
        <v>5.0000000000000044E-2</v>
      </c>
      <c r="P912" s="19">
        <f t="shared" si="21"/>
        <v>0</v>
      </c>
      <c r="Q9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2" s="20">
        <f>IF(ISBLANK(N912),,IF(ISBLANK(H912),,(IF(N912="WON-EW",((((O912-1)*K912)*'complete results'!$B$2)+('complete results'!$B$2*(O912-1))),IF(N912="WON",((((O912-1)*K912)*'complete results'!$B$2)+('complete results'!$B$2*(O912-1))),IF(N912="PLACED",((((O912-1)*K912)*'complete results'!$B$2)-'complete results'!$B$2),IF(K912=0,-'complete results'!$B$2,IF(K912=0,-'complete results'!$B$2,-('complete results'!$B$2*2)))))))*D912))</f>
        <v>0</v>
      </c>
    </row>
    <row r="913" spans="9:19" ht="15" x14ac:dyDescent="0.2">
      <c r="I913" s="10"/>
      <c r="J913" s="10"/>
      <c r="K913" s="10"/>
      <c r="N913" s="7"/>
      <c r="O913" s="19">
        <f>((H913-1)*(1-(IF(I913="no",0,'complete results'!$B$3)))+1)</f>
        <v>5.0000000000000044E-2</v>
      </c>
      <c r="P913" s="19">
        <f t="shared" si="21"/>
        <v>0</v>
      </c>
      <c r="Q9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3" s="20">
        <f>IF(ISBLANK(N913),,IF(ISBLANK(H913),,(IF(N913="WON-EW",((((O913-1)*K913)*'complete results'!$B$2)+('complete results'!$B$2*(O913-1))),IF(N913="WON",((((O913-1)*K913)*'complete results'!$B$2)+('complete results'!$B$2*(O913-1))),IF(N913="PLACED",((((O913-1)*K913)*'complete results'!$B$2)-'complete results'!$B$2),IF(K913=0,-'complete results'!$B$2,IF(K913=0,-'complete results'!$B$2,-('complete results'!$B$2*2)))))))*D913))</f>
        <v>0</v>
      </c>
    </row>
    <row r="914" spans="9:19" ht="15" x14ac:dyDescent="0.2">
      <c r="I914" s="10"/>
      <c r="J914" s="10"/>
      <c r="K914" s="10"/>
      <c r="N914" s="7"/>
      <c r="O914" s="19">
        <f>((H914-1)*(1-(IF(I914="no",0,'complete results'!$B$3)))+1)</f>
        <v>5.0000000000000044E-2</v>
      </c>
      <c r="P914" s="19">
        <f t="shared" si="21"/>
        <v>0</v>
      </c>
      <c r="Q9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4" s="20">
        <f>IF(ISBLANK(N914),,IF(ISBLANK(H914),,(IF(N914="WON-EW",((((O914-1)*K914)*'complete results'!$B$2)+('complete results'!$B$2*(O914-1))),IF(N914="WON",((((O914-1)*K914)*'complete results'!$B$2)+('complete results'!$B$2*(O914-1))),IF(N914="PLACED",((((O914-1)*K914)*'complete results'!$B$2)-'complete results'!$B$2),IF(K914=0,-'complete results'!$B$2,IF(K914=0,-'complete results'!$B$2,-('complete results'!$B$2*2)))))))*D914))</f>
        <v>0</v>
      </c>
    </row>
    <row r="915" spans="9:19" ht="15" x14ac:dyDescent="0.2">
      <c r="I915" s="10"/>
      <c r="J915" s="10"/>
      <c r="K915" s="10"/>
      <c r="N915" s="7"/>
      <c r="O915" s="19">
        <f>((H915-1)*(1-(IF(I915="no",0,'complete results'!$B$3)))+1)</f>
        <v>5.0000000000000044E-2</v>
      </c>
      <c r="P915" s="19">
        <f t="shared" si="21"/>
        <v>0</v>
      </c>
      <c r="Q9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5" s="20">
        <f>IF(ISBLANK(N915),,IF(ISBLANK(H915),,(IF(N915="WON-EW",((((O915-1)*K915)*'complete results'!$B$2)+('complete results'!$B$2*(O915-1))),IF(N915="WON",((((O915-1)*K915)*'complete results'!$B$2)+('complete results'!$B$2*(O915-1))),IF(N915="PLACED",((((O915-1)*K915)*'complete results'!$B$2)-'complete results'!$B$2),IF(K915=0,-'complete results'!$B$2,IF(K915=0,-'complete results'!$B$2,-('complete results'!$B$2*2)))))))*D915))</f>
        <v>0</v>
      </c>
    </row>
    <row r="916" spans="9:19" ht="15" x14ac:dyDescent="0.2">
      <c r="I916" s="10"/>
      <c r="J916" s="10"/>
      <c r="K916" s="10"/>
      <c r="N916" s="7"/>
      <c r="O916" s="19">
        <f>((H916-1)*(1-(IF(I916="no",0,'complete results'!$B$3)))+1)</f>
        <v>5.0000000000000044E-2</v>
      </c>
      <c r="P916" s="19">
        <f t="shared" ref="P916:P979" si="22">D916*IF(J916="yes",2,1)</f>
        <v>0</v>
      </c>
      <c r="Q9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6" s="20">
        <f>IF(ISBLANK(N916),,IF(ISBLANK(H916),,(IF(N916="WON-EW",((((O916-1)*K916)*'complete results'!$B$2)+('complete results'!$B$2*(O916-1))),IF(N916="WON",((((O916-1)*K916)*'complete results'!$B$2)+('complete results'!$B$2*(O916-1))),IF(N916="PLACED",((((O916-1)*K916)*'complete results'!$B$2)-'complete results'!$B$2),IF(K916=0,-'complete results'!$B$2,IF(K916=0,-'complete results'!$B$2,-('complete results'!$B$2*2)))))))*D916))</f>
        <v>0</v>
      </c>
    </row>
    <row r="917" spans="9:19" ht="15" x14ac:dyDescent="0.2">
      <c r="I917" s="10"/>
      <c r="J917" s="10"/>
      <c r="K917" s="10"/>
      <c r="N917" s="7"/>
      <c r="O917" s="19">
        <f>((H917-1)*(1-(IF(I917="no",0,'complete results'!$B$3)))+1)</f>
        <v>5.0000000000000044E-2</v>
      </c>
      <c r="P917" s="19">
        <f t="shared" si="22"/>
        <v>0</v>
      </c>
      <c r="Q9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7" s="20">
        <f>IF(ISBLANK(N917),,IF(ISBLANK(H917),,(IF(N917="WON-EW",((((O917-1)*K917)*'complete results'!$B$2)+('complete results'!$B$2*(O917-1))),IF(N917="WON",((((O917-1)*K917)*'complete results'!$B$2)+('complete results'!$B$2*(O917-1))),IF(N917="PLACED",((((O917-1)*K917)*'complete results'!$B$2)-'complete results'!$B$2),IF(K917=0,-'complete results'!$B$2,IF(K917=0,-'complete results'!$B$2,-('complete results'!$B$2*2)))))))*D917))</f>
        <v>0</v>
      </c>
    </row>
    <row r="918" spans="9:19" ht="15" x14ac:dyDescent="0.2">
      <c r="I918" s="10"/>
      <c r="J918" s="10"/>
      <c r="K918" s="10"/>
      <c r="N918" s="7"/>
      <c r="O918" s="19">
        <f>((H918-1)*(1-(IF(I918="no",0,'complete results'!$B$3)))+1)</f>
        <v>5.0000000000000044E-2</v>
      </c>
      <c r="P918" s="19">
        <f t="shared" si="22"/>
        <v>0</v>
      </c>
      <c r="Q9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8" s="20">
        <f>IF(ISBLANK(N918),,IF(ISBLANK(H918),,(IF(N918="WON-EW",((((O918-1)*K918)*'complete results'!$B$2)+('complete results'!$B$2*(O918-1))),IF(N918="WON",((((O918-1)*K918)*'complete results'!$B$2)+('complete results'!$B$2*(O918-1))),IF(N918="PLACED",((((O918-1)*K918)*'complete results'!$B$2)-'complete results'!$B$2),IF(K918=0,-'complete results'!$B$2,IF(K918=0,-'complete results'!$B$2,-('complete results'!$B$2*2)))))))*D918))</f>
        <v>0</v>
      </c>
    </row>
    <row r="919" spans="9:19" ht="15" x14ac:dyDescent="0.2">
      <c r="I919" s="10"/>
      <c r="J919" s="10"/>
      <c r="K919" s="10"/>
      <c r="N919" s="7"/>
      <c r="O919" s="19">
        <f>((H919-1)*(1-(IF(I919="no",0,'complete results'!$B$3)))+1)</f>
        <v>5.0000000000000044E-2</v>
      </c>
      <c r="P919" s="19">
        <f t="shared" si="22"/>
        <v>0</v>
      </c>
      <c r="Q9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9" s="20">
        <f>IF(ISBLANK(N919),,IF(ISBLANK(H919),,(IF(N919="WON-EW",((((O919-1)*K919)*'complete results'!$B$2)+('complete results'!$B$2*(O919-1))),IF(N919="WON",((((O919-1)*K919)*'complete results'!$B$2)+('complete results'!$B$2*(O919-1))),IF(N919="PLACED",((((O919-1)*K919)*'complete results'!$B$2)-'complete results'!$B$2),IF(K919=0,-'complete results'!$B$2,IF(K919=0,-'complete results'!$B$2,-('complete results'!$B$2*2)))))))*D919))</f>
        <v>0</v>
      </c>
    </row>
    <row r="920" spans="9:19" ht="15" x14ac:dyDescent="0.2">
      <c r="I920" s="10"/>
      <c r="J920" s="10"/>
      <c r="K920" s="10"/>
      <c r="N920" s="7"/>
      <c r="O920" s="19">
        <f>((H920-1)*(1-(IF(I920="no",0,'complete results'!$B$3)))+1)</f>
        <v>5.0000000000000044E-2</v>
      </c>
      <c r="P920" s="19">
        <f t="shared" si="22"/>
        <v>0</v>
      </c>
      <c r="Q9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0" s="20">
        <f>IF(ISBLANK(N920),,IF(ISBLANK(H920),,(IF(N920="WON-EW",((((O920-1)*K920)*'complete results'!$B$2)+('complete results'!$B$2*(O920-1))),IF(N920="WON",((((O920-1)*K920)*'complete results'!$B$2)+('complete results'!$B$2*(O920-1))),IF(N920="PLACED",((((O920-1)*K920)*'complete results'!$B$2)-'complete results'!$B$2),IF(K920=0,-'complete results'!$B$2,IF(K920=0,-'complete results'!$B$2,-('complete results'!$B$2*2)))))))*D920))</f>
        <v>0</v>
      </c>
      <c r="S920">
        <f t="shared" ref="S920:S936" si="23">IF(ISBLANK(L920),1,IF(ISBLANK(M920),2,99))</f>
        <v>1</v>
      </c>
    </row>
    <row r="921" spans="9:19" ht="15" x14ac:dyDescent="0.2">
      <c r="I921" s="10"/>
      <c r="J921" s="10"/>
      <c r="K921" s="10"/>
      <c r="N921" s="7"/>
      <c r="O921" s="19">
        <f>((H921-1)*(1-(IF(I921="no",0,'complete results'!$B$3)))+1)</f>
        <v>5.0000000000000044E-2</v>
      </c>
      <c r="P921" s="19">
        <f t="shared" si="22"/>
        <v>0</v>
      </c>
      <c r="Q9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1" s="20">
        <f>IF(ISBLANK(N921),,IF(ISBLANK(H921),,(IF(N921="WON-EW",((((O921-1)*K921)*'complete results'!$B$2)+('complete results'!$B$2*(O921-1))),IF(N921="WON",((((O921-1)*K921)*'complete results'!$B$2)+('complete results'!$B$2*(O921-1))),IF(N921="PLACED",((((O921-1)*K921)*'complete results'!$B$2)-'complete results'!$B$2),IF(K921=0,-'complete results'!$B$2,IF(K921=0,-'complete results'!$B$2,-('complete results'!$B$2*2)))))))*D921))</f>
        <v>0</v>
      </c>
      <c r="S921">
        <f t="shared" si="23"/>
        <v>1</v>
      </c>
    </row>
    <row r="922" spans="9:19" ht="15" x14ac:dyDescent="0.2">
      <c r="I922" s="10"/>
      <c r="J922" s="10"/>
      <c r="K922" s="10"/>
      <c r="N922" s="7"/>
      <c r="O922" s="19">
        <f>((H922-1)*(1-(IF(I922="no",0,'complete results'!$B$3)))+1)</f>
        <v>5.0000000000000044E-2</v>
      </c>
      <c r="P922" s="19">
        <f t="shared" si="22"/>
        <v>0</v>
      </c>
      <c r="Q9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2" s="20">
        <f>IF(ISBLANK(N922),,IF(ISBLANK(H922),,(IF(N922="WON-EW",((((O922-1)*K922)*'complete results'!$B$2)+('complete results'!$B$2*(O922-1))),IF(N922="WON",((((O922-1)*K922)*'complete results'!$B$2)+('complete results'!$B$2*(O922-1))),IF(N922="PLACED",((((O922-1)*K922)*'complete results'!$B$2)-'complete results'!$B$2),IF(K922=0,-'complete results'!$B$2,IF(K922=0,-'complete results'!$B$2,-('complete results'!$B$2*2)))))))*D922))</f>
        <v>0</v>
      </c>
      <c r="S922">
        <f t="shared" si="23"/>
        <v>1</v>
      </c>
    </row>
    <row r="923" spans="9:19" ht="15" x14ac:dyDescent="0.2">
      <c r="I923" s="10"/>
      <c r="J923" s="10"/>
      <c r="K923" s="10"/>
      <c r="N923" s="7"/>
      <c r="O923" s="19">
        <f>((H923-1)*(1-(IF(I923="no",0,'complete results'!$B$3)))+1)</f>
        <v>5.0000000000000044E-2</v>
      </c>
      <c r="P923" s="19">
        <f t="shared" si="22"/>
        <v>0</v>
      </c>
      <c r="Q9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3" s="20">
        <f>IF(ISBLANK(N923),,IF(ISBLANK(H923),,(IF(N923="WON-EW",((((O923-1)*K923)*'complete results'!$B$2)+('complete results'!$B$2*(O923-1))),IF(N923="WON",((((O923-1)*K923)*'complete results'!$B$2)+('complete results'!$B$2*(O923-1))),IF(N923="PLACED",((((O923-1)*K923)*'complete results'!$B$2)-'complete results'!$B$2),IF(K923=0,-'complete results'!$B$2,IF(K923=0,-'complete results'!$B$2,-('complete results'!$B$2*2)))))))*D923))</f>
        <v>0</v>
      </c>
      <c r="S923">
        <f t="shared" si="23"/>
        <v>1</v>
      </c>
    </row>
    <row r="924" spans="9:19" ht="15" x14ac:dyDescent="0.2">
      <c r="I924" s="10"/>
      <c r="J924" s="10"/>
      <c r="K924" s="10"/>
      <c r="N924" s="7"/>
      <c r="O924" s="19">
        <f>((H924-1)*(1-(IF(I924="no",0,'complete results'!$B$3)))+1)</f>
        <v>5.0000000000000044E-2</v>
      </c>
      <c r="P924" s="19">
        <f t="shared" si="22"/>
        <v>0</v>
      </c>
      <c r="Q9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4" s="20">
        <f>IF(ISBLANK(N924),,IF(ISBLANK(H924),,(IF(N924="WON-EW",((((O924-1)*K924)*'complete results'!$B$2)+('complete results'!$B$2*(O924-1))),IF(N924="WON",((((O924-1)*K924)*'complete results'!$B$2)+('complete results'!$B$2*(O924-1))),IF(N924="PLACED",((((O924-1)*K924)*'complete results'!$B$2)-'complete results'!$B$2),IF(K924=0,-'complete results'!$B$2,IF(K924=0,-'complete results'!$B$2,-('complete results'!$B$2*2)))))))*D924))</f>
        <v>0</v>
      </c>
      <c r="S924">
        <f t="shared" si="23"/>
        <v>1</v>
      </c>
    </row>
    <row r="925" spans="9:19" ht="15" x14ac:dyDescent="0.2">
      <c r="I925" s="10"/>
      <c r="J925" s="10"/>
      <c r="K925" s="10"/>
      <c r="N925" s="7"/>
      <c r="O925" s="19">
        <f>((H925-1)*(1-(IF(I925="no",0,'complete results'!$B$3)))+1)</f>
        <v>5.0000000000000044E-2</v>
      </c>
      <c r="P925" s="19">
        <f t="shared" si="22"/>
        <v>0</v>
      </c>
      <c r="Q9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5" s="20">
        <f>IF(ISBLANK(N925),,IF(ISBLANK(H925),,(IF(N925="WON-EW",((((O925-1)*K925)*'complete results'!$B$2)+('complete results'!$B$2*(O925-1))),IF(N925="WON",((((O925-1)*K925)*'complete results'!$B$2)+('complete results'!$B$2*(O925-1))),IF(N925="PLACED",((((O925-1)*K925)*'complete results'!$B$2)-'complete results'!$B$2),IF(K925=0,-'complete results'!$B$2,IF(K925=0,-'complete results'!$B$2,-('complete results'!$B$2*2)))))))*D925))</f>
        <v>0</v>
      </c>
      <c r="S925">
        <f t="shared" si="23"/>
        <v>1</v>
      </c>
    </row>
    <row r="926" spans="9:19" ht="15" x14ac:dyDescent="0.2">
      <c r="I926" s="10"/>
      <c r="J926" s="10"/>
      <c r="K926" s="10"/>
      <c r="N926" s="7"/>
      <c r="O926" s="19">
        <f>((H926-1)*(1-(IF(I926="no",0,'complete results'!$B$3)))+1)</f>
        <v>5.0000000000000044E-2</v>
      </c>
      <c r="P926" s="19">
        <f t="shared" si="22"/>
        <v>0</v>
      </c>
      <c r="Q9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6" s="20">
        <f>IF(ISBLANK(N926),,IF(ISBLANK(H926),,(IF(N926="WON-EW",((((O926-1)*K926)*'complete results'!$B$2)+('complete results'!$B$2*(O926-1))),IF(N926="WON",((((O926-1)*K926)*'complete results'!$B$2)+('complete results'!$B$2*(O926-1))),IF(N926="PLACED",((((O926-1)*K926)*'complete results'!$B$2)-'complete results'!$B$2),IF(K926=0,-'complete results'!$B$2,IF(K926=0,-'complete results'!$B$2,-('complete results'!$B$2*2)))))))*D926))</f>
        <v>0</v>
      </c>
      <c r="S926">
        <f t="shared" si="23"/>
        <v>1</v>
      </c>
    </row>
    <row r="927" spans="9:19" ht="15" x14ac:dyDescent="0.2">
      <c r="I927" s="10"/>
      <c r="J927" s="10"/>
      <c r="K927" s="10"/>
      <c r="N927" s="7"/>
      <c r="O927" s="19">
        <f>((H927-1)*(1-(IF(I927="no",0,'complete results'!$B$3)))+1)</f>
        <v>5.0000000000000044E-2</v>
      </c>
      <c r="P927" s="19">
        <f t="shared" si="22"/>
        <v>0</v>
      </c>
      <c r="Q9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7" s="20">
        <f>IF(ISBLANK(N927),,IF(ISBLANK(H927),,(IF(N927="WON-EW",((((O927-1)*K927)*'complete results'!$B$2)+('complete results'!$B$2*(O927-1))),IF(N927="WON",((((O927-1)*K927)*'complete results'!$B$2)+('complete results'!$B$2*(O927-1))),IF(N927="PLACED",((((O927-1)*K927)*'complete results'!$B$2)-'complete results'!$B$2),IF(K927=0,-'complete results'!$B$2,IF(K927=0,-'complete results'!$B$2,-('complete results'!$B$2*2)))))))*D927))</f>
        <v>0</v>
      </c>
      <c r="S927">
        <f t="shared" si="23"/>
        <v>1</v>
      </c>
    </row>
    <row r="928" spans="9:19" ht="15" x14ac:dyDescent="0.2">
      <c r="I928" s="10"/>
      <c r="J928" s="10"/>
      <c r="K928" s="10"/>
      <c r="N928" s="7"/>
      <c r="O928" s="19">
        <f>((H928-1)*(1-(IF(I928="no",0,'complete results'!$B$3)))+1)</f>
        <v>5.0000000000000044E-2</v>
      </c>
      <c r="P928" s="19">
        <f t="shared" si="22"/>
        <v>0</v>
      </c>
      <c r="Q9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8" s="20">
        <f>IF(ISBLANK(N928),,IF(ISBLANK(H928),,(IF(N928="WON-EW",((((O928-1)*K928)*'complete results'!$B$2)+('complete results'!$B$2*(O928-1))),IF(N928="WON",((((O928-1)*K928)*'complete results'!$B$2)+('complete results'!$B$2*(O928-1))),IF(N928="PLACED",((((O928-1)*K928)*'complete results'!$B$2)-'complete results'!$B$2),IF(K928=0,-'complete results'!$B$2,IF(K928=0,-'complete results'!$B$2,-('complete results'!$B$2*2)))))))*D928))</f>
        <v>0</v>
      </c>
      <c r="S928">
        <f t="shared" si="23"/>
        <v>1</v>
      </c>
    </row>
    <row r="929" spans="9:19" ht="15" x14ac:dyDescent="0.2">
      <c r="I929" s="10"/>
      <c r="J929" s="10"/>
      <c r="K929" s="10"/>
      <c r="N929" s="7"/>
      <c r="O929" s="19">
        <f>((H929-1)*(1-(IF(I929="no",0,'complete results'!$B$3)))+1)</f>
        <v>5.0000000000000044E-2</v>
      </c>
      <c r="P929" s="19">
        <f t="shared" si="22"/>
        <v>0</v>
      </c>
      <c r="Q9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9" s="20">
        <f>IF(ISBLANK(N929),,IF(ISBLANK(H929),,(IF(N929="WON-EW",((((O929-1)*K929)*'complete results'!$B$2)+('complete results'!$B$2*(O929-1))),IF(N929="WON",((((O929-1)*K929)*'complete results'!$B$2)+('complete results'!$B$2*(O929-1))),IF(N929="PLACED",((((O929-1)*K929)*'complete results'!$B$2)-'complete results'!$B$2),IF(K929=0,-'complete results'!$B$2,IF(K929=0,-'complete results'!$B$2,-('complete results'!$B$2*2)))))))*D929))</f>
        <v>0</v>
      </c>
      <c r="S929">
        <f t="shared" si="23"/>
        <v>1</v>
      </c>
    </row>
    <row r="930" spans="9:19" ht="15" x14ac:dyDescent="0.2">
      <c r="I930" s="10"/>
      <c r="J930" s="10"/>
      <c r="K930" s="10"/>
      <c r="N930" s="7"/>
      <c r="O930" s="19">
        <f>((H930-1)*(1-(IF(I930="no",0,'complete results'!$B$3)))+1)</f>
        <v>5.0000000000000044E-2</v>
      </c>
      <c r="P930" s="19">
        <f t="shared" si="22"/>
        <v>0</v>
      </c>
      <c r="Q9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0" s="20">
        <f>IF(ISBLANK(N930),,IF(ISBLANK(H930),,(IF(N930="WON-EW",((((O930-1)*K930)*'complete results'!$B$2)+('complete results'!$B$2*(O930-1))),IF(N930="WON",((((O930-1)*K930)*'complete results'!$B$2)+('complete results'!$B$2*(O930-1))),IF(N930="PLACED",((((O930-1)*K930)*'complete results'!$B$2)-'complete results'!$B$2),IF(K930=0,-'complete results'!$B$2,IF(K930=0,-'complete results'!$B$2,-('complete results'!$B$2*2)))))))*D930))</f>
        <v>0</v>
      </c>
      <c r="S930">
        <f t="shared" si="23"/>
        <v>1</v>
      </c>
    </row>
    <row r="931" spans="9:19" ht="15" x14ac:dyDescent="0.2">
      <c r="I931" s="10"/>
      <c r="J931" s="10"/>
      <c r="K931" s="10"/>
      <c r="N931" s="7"/>
      <c r="O931" s="19">
        <f>((H931-1)*(1-(IF(I931="no",0,'complete results'!$B$3)))+1)</f>
        <v>5.0000000000000044E-2</v>
      </c>
      <c r="P931" s="19">
        <f t="shared" si="22"/>
        <v>0</v>
      </c>
      <c r="Q9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1" s="20">
        <f>IF(ISBLANK(N931),,IF(ISBLANK(H931),,(IF(N931="WON-EW",((((O931-1)*K931)*'complete results'!$B$2)+('complete results'!$B$2*(O931-1))),IF(N931="WON",((((O931-1)*K931)*'complete results'!$B$2)+('complete results'!$B$2*(O931-1))),IF(N931="PLACED",((((O931-1)*K931)*'complete results'!$B$2)-'complete results'!$B$2),IF(K931=0,-'complete results'!$B$2,IF(K931=0,-'complete results'!$B$2,-('complete results'!$B$2*2)))))))*D931))</f>
        <v>0</v>
      </c>
      <c r="S931">
        <f t="shared" si="23"/>
        <v>1</v>
      </c>
    </row>
    <row r="932" spans="9:19" ht="15" x14ac:dyDescent="0.2">
      <c r="I932" s="10"/>
      <c r="J932" s="10"/>
      <c r="K932" s="10"/>
      <c r="N932" s="7"/>
      <c r="O932" s="19">
        <f>((H932-1)*(1-(IF(I932="no",0,'complete results'!$B$3)))+1)</f>
        <v>5.0000000000000044E-2</v>
      </c>
      <c r="P932" s="19">
        <f t="shared" si="22"/>
        <v>0</v>
      </c>
      <c r="Q9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2" s="20">
        <f>IF(ISBLANK(N932),,IF(ISBLANK(H932),,(IF(N932="WON-EW",((((O932-1)*K932)*'complete results'!$B$2)+('complete results'!$B$2*(O932-1))),IF(N932="WON",((((O932-1)*K932)*'complete results'!$B$2)+('complete results'!$B$2*(O932-1))),IF(N932="PLACED",((((O932-1)*K932)*'complete results'!$B$2)-'complete results'!$B$2),IF(K932=0,-'complete results'!$B$2,IF(K932=0,-'complete results'!$B$2,-('complete results'!$B$2*2)))))))*D932))</f>
        <v>0</v>
      </c>
      <c r="S932">
        <f t="shared" si="23"/>
        <v>1</v>
      </c>
    </row>
    <row r="933" spans="9:19" ht="15" x14ac:dyDescent="0.2">
      <c r="I933" s="10"/>
      <c r="J933" s="10"/>
      <c r="K933" s="10"/>
      <c r="N933" s="7"/>
      <c r="O933" s="19">
        <f>((H933-1)*(1-(IF(I933="no",0,'complete results'!$B$3)))+1)</f>
        <v>5.0000000000000044E-2</v>
      </c>
      <c r="P933" s="19">
        <f t="shared" si="22"/>
        <v>0</v>
      </c>
      <c r="Q9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3" s="20">
        <f>IF(ISBLANK(N933),,IF(ISBLANK(H933),,(IF(N933="WON-EW",((((O933-1)*K933)*'complete results'!$B$2)+('complete results'!$B$2*(O933-1))),IF(N933="WON",((((O933-1)*K933)*'complete results'!$B$2)+('complete results'!$B$2*(O933-1))),IF(N933="PLACED",((((O933-1)*K933)*'complete results'!$B$2)-'complete results'!$B$2),IF(K933=0,-'complete results'!$B$2,IF(K933=0,-'complete results'!$B$2,-('complete results'!$B$2*2)))))))*D933))</f>
        <v>0</v>
      </c>
      <c r="S933">
        <f t="shared" si="23"/>
        <v>1</v>
      </c>
    </row>
    <row r="934" spans="9:19" ht="15" x14ac:dyDescent="0.2">
      <c r="I934" s="10"/>
      <c r="J934" s="10"/>
      <c r="K934" s="10"/>
      <c r="N934" s="7"/>
      <c r="O934" s="19">
        <f>((H934-1)*(1-(IF(I934="no",0,'complete results'!$B$3)))+1)</f>
        <v>5.0000000000000044E-2</v>
      </c>
      <c r="P934" s="19">
        <f t="shared" si="22"/>
        <v>0</v>
      </c>
      <c r="Q9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4" s="20">
        <f>IF(ISBLANK(N934),,IF(ISBLANK(H934),,(IF(N934="WON-EW",((((O934-1)*K934)*'complete results'!$B$2)+('complete results'!$B$2*(O934-1))),IF(N934="WON",((((O934-1)*K934)*'complete results'!$B$2)+('complete results'!$B$2*(O934-1))),IF(N934="PLACED",((((O934-1)*K934)*'complete results'!$B$2)-'complete results'!$B$2),IF(K934=0,-'complete results'!$B$2,IF(K934=0,-'complete results'!$B$2,-('complete results'!$B$2*2)))))))*D934))</f>
        <v>0</v>
      </c>
      <c r="S934">
        <f t="shared" si="23"/>
        <v>1</v>
      </c>
    </row>
    <row r="935" spans="9:19" ht="15" x14ac:dyDescent="0.2">
      <c r="I935" s="10"/>
      <c r="J935" s="10"/>
      <c r="K935" s="10"/>
      <c r="N935" s="7"/>
      <c r="O935" s="19">
        <f>((H935-1)*(1-(IF(I935="no",0,'complete results'!$B$3)))+1)</f>
        <v>5.0000000000000044E-2</v>
      </c>
      <c r="P935" s="19">
        <f t="shared" si="22"/>
        <v>0</v>
      </c>
      <c r="Q9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5" s="20">
        <f>IF(ISBLANK(N935),,IF(ISBLANK(H935),,(IF(N935="WON-EW",((((O935-1)*K935)*'complete results'!$B$2)+('complete results'!$B$2*(O935-1))),IF(N935="WON",((((O935-1)*K935)*'complete results'!$B$2)+('complete results'!$B$2*(O935-1))),IF(N935="PLACED",((((O935-1)*K935)*'complete results'!$B$2)-'complete results'!$B$2),IF(K935=0,-'complete results'!$B$2,IF(K935=0,-'complete results'!$B$2,-('complete results'!$B$2*2)))))))*D935))</f>
        <v>0</v>
      </c>
      <c r="S935">
        <f t="shared" si="23"/>
        <v>1</v>
      </c>
    </row>
    <row r="936" spans="9:19" ht="15" x14ac:dyDescent="0.2">
      <c r="I936" s="10"/>
      <c r="J936" s="10"/>
      <c r="K936" s="10"/>
      <c r="N936" s="7"/>
      <c r="O936" s="19">
        <f>((H936-1)*(1-(IF(I936="no",0,'complete results'!$B$3)))+1)</f>
        <v>5.0000000000000044E-2</v>
      </c>
      <c r="P936" s="19">
        <f t="shared" si="22"/>
        <v>0</v>
      </c>
      <c r="Q9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6" s="20">
        <f>IF(ISBLANK(N936),,IF(ISBLANK(H936),,(IF(N936="WON-EW",((((O936-1)*K936)*'complete results'!$B$2)+('complete results'!$B$2*(O936-1))),IF(N936="WON",((((O936-1)*K936)*'complete results'!$B$2)+('complete results'!$B$2*(O936-1))),IF(N936="PLACED",((((O936-1)*K936)*'complete results'!$B$2)-'complete results'!$B$2),IF(K936=0,-'complete results'!$B$2,IF(K936=0,-'complete results'!$B$2,-('complete results'!$B$2*2)))))))*D936))</f>
        <v>0</v>
      </c>
      <c r="S936">
        <f t="shared" si="23"/>
        <v>1</v>
      </c>
    </row>
    <row r="937" spans="9:19" ht="15" x14ac:dyDescent="0.2">
      <c r="I937" s="10"/>
      <c r="J937" s="10"/>
      <c r="K937" s="10"/>
      <c r="N937" s="7"/>
      <c r="O937" s="19">
        <f>((H937-1)*(1-(IF(I937="no",0,'complete results'!$B$3)))+1)</f>
        <v>5.0000000000000044E-2</v>
      </c>
      <c r="P937" s="19">
        <f t="shared" si="22"/>
        <v>0</v>
      </c>
      <c r="Q9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7" s="20">
        <f>IF(ISBLANK(N937),,IF(ISBLANK(H937),,(IF(N937="WON-EW",((((O937-1)*K937)*'complete results'!$B$2)+('complete results'!$B$2*(O937-1))),IF(N937="WON",((((O937-1)*K937)*'complete results'!$B$2)+('complete results'!$B$2*(O937-1))),IF(N937="PLACED",((((O937-1)*K937)*'complete results'!$B$2)-'complete results'!$B$2),IF(K937=0,-'complete results'!$B$2,IF(K937=0,-'complete results'!$B$2,-('complete results'!$B$2*2)))))))*D937))</f>
        <v>0</v>
      </c>
      <c r="S937">
        <f t="shared" ref="S937:S1000" si="24">IF(ISBLANK(L937),1,IF(ISBLANK(M937),2,99))</f>
        <v>1</v>
      </c>
    </row>
    <row r="938" spans="9:19" ht="15" x14ac:dyDescent="0.2">
      <c r="I938" s="10"/>
      <c r="J938" s="10"/>
      <c r="K938" s="10"/>
      <c r="N938" s="7"/>
      <c r="O938" s="19">
        <f>((H938-1)*(1-(IF(I938="no",0,'complete results'!$B$3)))+1)</f>
        <v>5.0000000000000044E-2</v>
      </c>
      <c r="P938" s="19">
        <f t="shared" si="22"/>
        <v>0</v>
      </c>
      <c r="Q9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8" s="20">
        <f>IF(ISBLANK(N938),,IF(ISBLANK(H938),,(IF(N938="WON-EW",((((O938-1)*K938)*'complete results'!$B$2)+('complete results'!$B$2*(O938-1))),IF(N938="WON",((((O938-1)*K938)*'complete results'!$B$2)+('complete results'!$B$2*(O938-1))),IF(N938="PLACED",((((O938-1)*K938)*'complete results'!$B$2)-'complete results'!$B$2),IF(K938=0,-'complete results'!$B$2,IF(K938=0,-'complete results'!$B$2,-('complete results'!$B$2*2)))))))*D938))</f>
        <v>0</v>
      </c>
      <c r="S938">
        <f t="shared" si="24"/>
        <v>1</v>
      </c>
    </row>
    <row r="939" spans="9:19" ht="15" x14ac:dyDescent="0.2">
      <c r="I939" s="10"/>
      <c r="J939" s="10"/>
      <c r="K939" s="10"/>
      <c r="N939" s="7"/>
      <c r="O939" s="19">
        <f>((H939-1)*(1-(IF(I939="no",0,'complete results'!$B$3)))+1)</f>
        <v>5.0000000000000044E-2</v>
      </c>
      <c r="P939" s="19">
        <f t="shared" si="22"/>
        <v>0</v>
      </c>
      <c r="Q9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9" s="20">
        <f>IF(ISBLANK(N939),,IF(ISBLANK(H939),,(IF(N939="WON-EW",((((O939-1)*K939)*'complete results'!$B$2)+('complete results'!$B$2*(O939-1))),IF(N939="WON",((((O939-1)*K939)*'complete results'!$B$2)+('complete results'!$B$2*(O939-1))),IF(N939="PLACED",((((O939-1)*K939)*'complete results'!$B$2)-'complete results'!$B$2),IF(K939=0,-'complete results'!$B$2,IF(K939=0,-'complete results'!$B$2,-('complete results'!$B$2*2)))))))*D939))</f>
        <v>0</v>
      </c>
      <c r="S939">
        <f t="shared" si="24"/>
        <v>1</v>
      </c>
    </row>
    <row r="940" spans="9:19" ht="15" x14ac:dyDescent="0.2">
      <c r="I940" s="10"/>
      <c r="J940" s="10"/>
      <c r="K940" s="10"/>
      <c r="N940" s="7"/>
      <c r="O940" s="19">
        <f>((H940-1)*(1-(IF(I940="no",0,'complete results'!$B$3)))+1)</f>
        <v>5.0000000000000044E-2</v>
      </c>
      <c r="P940" s="19">
        <f t="shared" si="22"/>
        <v>0</v>
      </c>
      <c r="Q9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0" s="20">
        <f>IF(ISBLANK(N940),,IF(ISBLANK(H940),,(IF(N940="WON-EW",((((O940-1)*K940)*'complete results'!$B$2)+('complete results'!$B$2*(O940-1))),IF(N940="WON",((((O940-1)*K940)*'complete results'!$B$2)+('complete results'!$B$2*(O940-1))),IF(N940="PLACED",((((O940-1)*K940)*'complete results'!$B$2)-'complete results'!$B$2),IF(K940=0,-'complete results'!$B$2,IF(K940=0,-'complete results'!$B$2,-('complete results'!$B$2*2)))))))*D940))</f>
        <v>0</v>
      </c>
      <c r="S940">
        <f t="shared" si="24"/>
        <v>1</v>
      </c>
    </row>
    <row r="941" spans="9:19" ht="15" x14ac:dyDescent="0.2">
      <c r="I941" s="10"/>
      <c r="J941" s="10"/>
      <c r="K941" s="10"/>
      <c r="N941" s="7"/>
      <c r="O941" s="19">
        <f>((H941-1)*(1-(IF(I941="no",0,'complete results'!$B$3)))+1)</f>
        <v>5.0000000000000044E-2</v>
      </c>
      <c r="P941" s="19">
        <f t="shared" si="22"/>
        <v>0</v>
      </c>
      <c r="Q9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1" s="20">
        <f>IF(ISBLANK(N941),,IF(ISBLANK(H941),,(IF(N941="WON-EW",((((O941-1)*K941)*'complete results'!$B$2)+('complete results'!$B$2*(O941-1))),IF(N941="WON",((((O941-1)*K941)*'complete results'!$B$2)+('complete results'!$B$2*(O941-1))),IF(N941="PLACED",((((O941-1)*K941)*'complete results'!$B$2)-'complete results'!$B$2),IF(K941=0,-'complete results'!$B$2,IF(K941=0,-'complete results'!$B$2,-('complete results'!$B$2*2)))))))*D941))</f>
        <v>0</v>
      </c>
      <c r="S941">
        <f t="shared" si="24"/>
        <v>1</v>
      </c>
    </row>
    <row r="942" spans="9:19" ht="15" x14ac:dyDescent="0.2">
      <c r="I942" s="10"/>
      <c r="J942" s="10"/>
      <c r="K942" s="10"/>
      <c r="N942" s="7"/>
      <c r="O942" s="19">
        <f>((H942-1)*(1-(IF(I942="no",0,'complete results'!$B$3)))+1)</f>
        <v>5.0000000000000044E-2</v>
      </c>
      <c r="P942" s="19">
        <f t="shared" si="22"/>
        <v>0</v>
      </c>
      <c r="Q9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2" s="20">
        <f>IF(ISBLANK(N942),,IF(ISBLANK(H942),,(IF(N942="WON-EW",((((O942-1)*K942)*'complete results'!$B$2)+('complete results'!$B$2*(O942-1))),IF(N942="WON",((((O942-1)*K942)*'complete results'!$B$2)+('complete results'!$B$2*(O942-1))),IF(N942="PLACED",((((O942-1)*K942)*'complete results'!$B$2)-'complete results'!$B$2),IF(K942=0,-'complete results'!$B$2,IF(K942=0,-'complete results'!$B$2,-('complete results'!$B$2*2)))))))*D942))</f>
        <v>0</v>
      </c>
      <c r="S942">
        <f t="shared" si="24"/>
        <v>1</v>
      </c>
    </row>
    <row r="943" spans="9:19" ht="15" x14ac:dyDescent="0.2">
      <c r="I943" s="10"/>
      <c r="J943" s="10"/>
      <c r="K943" s="10"/>
      <c r="N943" s="7"/>
      <c r="O943" s="19">
        <f>((H943-1)*(1-(IF(I943="no",0,'complete results'!$B$3)))+1)</f>
        <v>5.0000000000000044E-2</v>
      </c>
      <c r="P943" s="19">
        <f t="shared" si="22"/>
        <v>0</v>
      </c>
      <c r="Q9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3" s="20">
        <f>IF(ISBLANK(N943),,IF(ISBLANK(H943),,(IF(N943="WON-EW",((((O943-1)*K943)*'complete results'!$B$2)+('complete results'!$B$2*(O943-1))),IF(N943="WON",((((O943-1)*K943)*'complete results'!$B$2)+('complete results'!$B$2*(O943-1))),IF(N943="PLACED",((((O943-1)*K943)*'complete results'!$B$2)-'complete results'!$B$2),IF(K943=0,-'complete results'!$B$2,IF(K943=0,-'complete results'!$B$2,-('complete results'!$B$2*2)))))))*D943))</f>
        <v>0</v>
      </c>
      <c r="S943">
        <f t="shared" si="24"/>
        <v>1</v>
      </c>
    </row>
    <row r="944" spans="9:19" ht="15" x14ac:dyDescent="0.2">
      <c r="I944" s="10"/>
      <c r="J944" s="10"/>
      <c r="K944" s="10"/>
      <c r="N944" s="7"/>
      <c r="O944" s="19">
        <f>((H944-1)*(1-(IF(I944="no",0,'complete results'!$B$3)))+1)</f>
        <v>5.0000000000000044E-2</v>
      </c>
      <c r="P944" s="19">
        <f t="shared" si="22"/>
        <v>0</v>
      </c>
      <c r="Q9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4" s="20">
        <f>IF(ISBLANK(N944),,IF(ISBLANK(H944),,(IF(N944="WON-EW",((((O944-1)*K944)*'complete results'!$B$2)+('complete results'!$B$2*(O944-1))),IF(N944="WON",((((O944-1)*K944)*'complete results'!$B$2)+('complete results'!$B$2*(O944-1))),IF(N944="PLACED",((((O944-1)*K944)*'complete results'!$B$2)-'complete results'!$B$2),IF(K944=0,-'complete results'!$B$2,IF(K944=0,-'complete results'!$B$2,-('complete results'!$B$2*2)))))))*D944))</f>
        <v>0</v>
      </c>
      <c r="S944">
        <f t="shared" si="24"/>
        <v>1</v>
      </c>
    </row>
    <row r="945" spans="9:19" ht="15" x14ac:dyDescent="0.2">
      <c r="I945" s="10"/>
      <c r="J945" s="10"/>
      <c r="K945" s="10"/>
      <c r="N945" s="7"/>
      <c r="O945" s="19">
        <f>((H945-1)*(1-(IF(I945="no",0,'complete results'!$B$3)))+1)</f>
        <v>5.0000000000000044E-2</v>
      </c>
      <c r="P945" s="19">
        <f t="shared" si="22"/>
        <v>0</v>
      </c>
      <c r="Q9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5" s="20">
        <f>IF(ISBLANK(N945),,IF(ISBLANK(H945),,(IF(N945="WON-EW",((((O945-1)*K945)*'complete results'!$B$2)+('complete results'!$B$2*(O945-1))),IF(N945="WON",((((O945-1)*K945)*'complete results'!$B$2)+('complete results'!$B$2*(O945-1))),IF(N945="PLACED",((((O945-1)*K945)*'complete results'!$B$2)-'complete results'!$B$2),IF(K945=0,-'complete results'!$B$2,IF(K945=0,-'complete results'!$B$2,-('complete results'!$B$2*2)))))))*D945))</f>
        <v>0</v>
      </c>
      <c r="S945">
        <f t="shared" si="24"/>
        <v>1</v>
      </c>
    </row>
    <row r="946" spans="9:19" ht="15" x14ac:dyDescent="0.2">
      <c r="I946" s="10"/>
      <c r="J946" s="10"/>
      <c r="K946" s="10"/>
      <c r="N946" s="7"/>
      <c r="O946" s="19">
        <f>((H946-1)*(1-(IF(I946="no",0,'complete results'!$B$3)))+1)</f>
        <v>5.0000000000000044E-2</v>
      </c>
      <c r="P946" s="19">
        <f t="shared" si="22"/>
        <v>0</v>
      </c>
      <c r="Q9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6" s="20">
        <f>IF(ISBLANK(N946),,IF(ISBLANK(H946),,(IF(N946="WON-EW",((((O946-1)*K946)*'complete results'!$B$2)+('complete results'!$B$2*(O946-1))),IF(N946="WON",((((O946-1)*K946)*'complete results'!$B$2)+('complete results'!$B$2*(O946-1))),IF(N946="PLACED",((((O946-1)*K946)*'complete results'!$B$2)-'complete results'!$B$2),IF(K946=0,-'complete results'!$B$2,IF(K946=0,-'complete results'!$B$2,-('complete results'!$B$2*2)))))))*D946))</f>
        <v>0</v>
      </c>
      <c r="S946">
        <f t="shared" si="24"/>
        <v>1</v>
      </c>
    </row>
    <row r="947" spans="9:19" ht="15" x14ac:dyDescent="0.2">
      <c r="I947" s="10"/>
      <c r="J947" s="10"/>
      <c r="K947" s="10"/>
      <c r="N947" s="7"/>
      <c r="O947" s="19">
        <f>((H947-1)*(1-(IF(I947="no",0,'complete results'!$B$3)))+1)</f>
        <v>5.0000000000000044E-2</v>
      </c>
      <c r="P947" s="19">
        <f t="shared" si="22"/>
        <v>0</v>
      </c>
      <c r="Q9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7" s="20">
        <f>IF(ISBLANK(N947),,IF(ISBLANK(H947),,(IF(N947="WON-EW",((((O947-1)*K947)*'complete results'!$B$2)+('complete results'!$B$2*(O947-1))),IF(N947="WON",((((O947-1)*K947)*'complete results'!$B$2)+('complete results'!$B$2*(O947-1))),IF(N947="PLACED",((((O947-1)*K947)*'complete results'!$B$2)-'complete results'!$B$2),IF(K947=0,-'complete results'!$B$2,IF(K947=0,-'complete results'!$B$2,-('complete results'!$B$2*2)))))))*D947))</f>
        <v>0</v>
      </c>
      <c r="S947">
        <f t="shared" si="24"/>
        <v>1</v>
      </c>
    </row>
    <row r="948" spans="9:19" ht="15" x14ac:dyDescent="0.2">
      <c r="I948" s="10"/>
      <c r="J948" s="10"/>
      <c r="K948" s="10"/>
      <c r="N948" s="7"/>
      <c r="O948" s="19">
        <f>((H948-1)*(1-(IF(I948="no",0,'complete results'!$B$3)))+1)</f>
        <v>5.0000000000000044E-2</v>
      </c>
      <c r="P948" s="19">
        <f t="shared" si="22"/>
        <v>0</v>
      </c>
      <c r="Q9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8" s="20">
        <f>IF(ISBLANK(N948),,IF(ISBLANK(H948),,(IF(N948="WON-EW",((((O948-1)*K948)*'complete results'!$B$2)+('complete results'!$B$2*(O948-1))),IF(N948="WON",((((O948-1)*K948)*'complete results'!$B$2)+('complete results'!$B$2*(O948-1))),IF(N948="PLACED",((((O948-1)*K948)*'complete results'!$B$2)-'complete results'!$B$2),IF(K948=0,-'complete results'!$B$2,IF(K948=0,-'complete results'!$B$2,-('complete results'!$B$2*2)))))))*D948))</f>
        <v>0</v>
      </c>
      <c r="S948">
        <f t="shared" si="24"/>
        <v>1</v>
      </c>
    </row>
    <row r="949" spans="9:19" ht="15" x14ac:dyDescent="0.2">
      <c r="I949" s="10"/>
      <c r="J949" s="10"/>
      <c r="K949" s="10"/>
      <c r="N949" s="7"/>
      <c r="O949" s="19">
        <f>((H949-1)*(1-(IF(I949="no",0,'complete results'!$B$3)))+1)</f>
        <v>5.0000000000000044E-2</v>
      </c>
      <c r="P949" s="19">
        <f t="shared" si="22"/>
        <v>0</v>
      </c>
      <c r="Q9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9" s="20">
        <f>IF(ISBLANK(N949),,IF(ISBLANK(H949),,(IF(N949="WON-EW",((((O949-1)*K949)*'complete results'!$B$2)+('complete results'!$B$2*(O949-1))),IF(N949="WON",((((O949-1)*K949)*'complete results'!$B$2)+('complete results'!$B$2*(O949-1))),IF(N949="PLACED",((((O949-1)*K949)*'complete results'!$B$2)-'complete results'!$B$2),IF(K949=0,-'complete results'!$B$2,IF(K949=0,-'complete results'!$B$2,-('complete results'!$B$2*2)))))))*D949))</f>
        <v>0</v>
      </c>
      <c r="S949">
        <f t="shared" si="24"/>
        <v>1</v>
      </c>
    </row>
    <row r="950" spans="9:19" ht="15" x14ac:dyDescent="0.2">
      <c r="I950" s="10"/>
      <c r="J950" s="10"/>
      <c r="K950" s="10"/>
      <c r="N950" s="7"/>
      <c r="O950" s="19">
        <f>((H950-1)*(1-(IF(I950="no",0,'complete results'!$B$3)))+1)</f>
        <v>5.0000000000000044E-2</v>
      </c>
      <c r="P950" s="19">
        <f t="shared" si="22"/>
        <v>0</v>
      </c>
      <c r="Q9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0" s="20">
        <f>IF(ISBLANK(N950),,IF(ISBLANK(H950),,(IF(N950="WON-EW",((((O950-1)*K950)*'complete results'!$B$2)+('complete results'!$B$2*(O950-1))),IF(N950="WON",((((O950-1)*K950)*'complete results'!$B$2)+('complete results'!$B$2*(O950-1))),IF(N950="PLACED",((((O950-1)*K950)*'complete results'!$B$2)-'complete results'!$B$2),IF(K950=0,-'complete results'!$B$2,IF(K950=0,-'complete results'!$B$2,-('complete results'!$B$2*2)))))))*D950))</f>
        <v>0</v>
      </c>
      <c r="S950">
        <f t="shared" si="24"/>
        <v>1</v>
      </c>
    </row>
    <row r="951" spans="9:19" ht="15" x14ac:dyDescent="0.2">
      <c r="I951" s="10"/>
      <c r="J951" s="10"/>
      <c r="K951" s="10"/>
      <c r="N951" s="7"/>
      <c r="O951" s="19">
        <f>((H951-1)*(1-(IF(I951="no",0,'complete results'!$B$3)))+1)</f>
        <v>5.0000000000000044E-2</v>
      </c>
      <c r="P951" s="19">
        <f t="shared" si="22"/>
        <v>0</v>
      </c>
      <c r="Q9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1" s="20">
        <f>IF(ISBLANK(N951),,IF(ISBLANK(H951),,(IF(N951="WON-EW",((((O951-1)*K951)*'complete results'!$B$2)+('complete results'!$B$2*(O951-1))),IF(N951="WON",((((O951-1)*K951)*'complete results'!$B$2)+('complete results'!$B$2*(O951-1))),IF(N951="PLACED",((((O951-1)*K951)*'complete results'!$B$2)-'complete results'!$B$2),IF(K951=0,-'complete results'!$B$2,IF(K951=0,-'complete results'!$B$2,-('complete results'!$B$2*2)))))))*D951))</f>
        <v>0</v>
      </c>
      <c r="S951">
        <f t="shared" si="24"/>
        <v>1</v>
      </c>
    </row>
    <row r="952" spans="9:19" ht="15" x14ac:dyDescent="0.2">
      <c r="I952" s="10"/>
      <c r="J952" s="10"/>
      <c r="K952" s="10"/>
      <c r="N952" s="7"/>
      <c r="O952" s="19">
        <f>((H952-1)*(1-(IF(I952="no",0,'complete results'!$B$3)))+1)</f>
        <v>5.0000000000000044E-2</v>
      </c>
      <c r="P952" s="19">
        <f t="shared" si="22"/>
        <v>0</v>
      </c>
      <c r="Q9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2" s="20">
        <f>IF(ISBLANK(N952),,IF(ISBLANK(H952),,(IF(N952="WON-EW",((((O952-1)*K952)*'complete results'!$B$2)+('complete results'!$B$2*(O952-1))),IF(N952="WON",((((O952-1)*K952)*'complete results'!$B$2)+('complete results'!$B$2*(O952-1))),IF(N952="PLACED",((((O952-1)*K952)*'complete results'!$B$2)-'complete results'!$B$2),IF(K952=0,-'complete results'!$B$2,IF(K952=0,-'complete results'!$B$2,-('complete results'!$B$2*2)))))))*D952))</f>
        <v>0</v>
      </c>
      <c r="S952">
        <f t="shared" si="24"/>
        <v>1</v>
      </c>
    </row>
    <row r="953" spans="9:19" ht="15" x14ac:dyDescent="0.2">
      <c r="I953" s="10"/>
      <c r="J953" s="10"/>
      <c r="K953" s="10"/>
      <c r="N953" s="7"/>
      <c r="O953" s="19">
        <f>((H953-1)*(1-(IF(I953="no",0,'complete results'!$B$3)))+1)</f>
        <v>5.0000000000000044E-2</v>
      </c>
      <c r="P953" s="19">
        <f t="shared" si="22"/>
        <v>0</v>
      </c>
      <c r="Q9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3" s="20">
        <f>IF(ISBLANK(N953),,IF(ISBLANK(H953),,(IF(N953="WON-EW",((((O953-1)*K953)*'complete results'!$B$2)+('complete results'!$B$2*(O953-1))),IF(N953="WON",((((O953-1)*K953)*'complete results'!$B$2)+('complete results'!$B$2*(O953-1))),IF(N953="PLACED",((((O953-1)*K953)*'complete results'!$B$2)-'complete results'!$B$2),IF(K953=0,-'complete results'!$B$2,IF(K953=0,-'complete results'!$B$2,-('complete results'!$B$2*2)))))))*D953))</f>
        <v>0</v>
      </c>
      <c r="S953">
        <f t="shared" si="24"/>
        <v>1</v>
      </c>
    </row>
    <row r="954" spans="9:19" ht="15" x14ac:dyDescent="0.2">
      <c r="I954" s="10"/>
      <c r="J954" s="10"/>
      <c r="K954" s="10"/>
      <c r="N954" s="7"/>
      <c r="O954" s="19">
        <f>((H954-1)*(1-(IF(I954="no",0,'complete results'!$B$3)))+1)</f>
        <v>5.0000000000000044E-2</v>
      </c>
      <c r="P954" s="19">
        <f t="shared" si="22"/>
        <v>0</v>
      </c>
      <c r="Q9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4" s="20">
        <f>IF(ISBLANK(N954),,IF(ISBLANK(H954),,(IF(N954="WON-EW",((((O954-1)*K954)*'complete results'!$B$2)+('complete results'!$B$2*(O954-1))),IF(N954="WON",((((O954-1)*K954)*'complete results'!$B$2)+('complete results'!$B$2*(O954-1))),IF(N954="PLACED",((((O954-1)*K954)*'complete results'!$B$2)-'complete results'!$B$2),IF(K954=0,-'complete results'!$B$2,IF(K954=0,-'complete results'!$B$2,-('complete results'!$B$2*2)))))))*D954))</f>
        <v>0</v>
      </c>
      <c r="S954">
        <f t="shared" si="24"/>
        <v>1</v>
      </c>
    </row>
    <row r="955" spans="9:19" ht="15" x14ac:dyDescent="0.2">
      <c r="I955" s="10"/>
      <c r="J955" s="10"/>
      <c r="K955" s="10"/>
      <c r="N955" s="7"/>
      <c r="O955" s="19">
        <f>((H955-1)*(1-(IF(I955="no",0,'complete results'!$B$3)))+1)</f>
        <v>5.0000000000000044E-2</v>
      </c>
      <c r="P955" s="19">
        <f t="shared" si="22"/>
        <v>0</v>
      </c>
      <c r="Q9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5" s="20">
        <f>IF(ISBLANK(N955),,IF(ISBLANK(H955),,(IF(N955="WON-EW",((((O955-1)*K955)*'complete results'!$B$2)+('complete results'!$B$2*(O955-1))),IF(N955="WON",((((O955-1)*K955)*'complete results'!$B$2)+('complete results'!$B$2*(O955-1))),IF(N955="PLACED",((((O955-1)*K955)*'complete results'!$B$2)-'complete results'!$B$2),IF(K955=0,-'complete results'!$B$2,IF(K955=0,-'complete results'!$B$2,-('complete results'!$B$2*2)))))))*D955))</f>
        <v>0</v>
      </c>
      <c r="S955">
        <f t="shared" si="24"/>
        <v>1</v>
      </c>
    </row>
    <row r="956" spans="9:19" ht="15" x14ac:dyDescent="0.2">
      <c r="I956" s="10"/>
      <c r="J956" s="10"/>
      <c r="K956" s="10"/>
      <c r="N956" s="7"/>
      <c r="O956" s="19">
        <f>((H956-1)*(1-(IF(I956="no",0,'complete results'!$B$3)))+1)</f>
        <v>5.0000000000000044E-2</v>
      </c>
      <c r="P956" s="19">
        <f t="shared" si="22"/>
        <v>0</v>
      </c>
      <c r="Q9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6" s="20">
        <f>IF(ISBLANK(N956),,IF(ISBLANK(H956),,(IF(N956="WON-EW",((((O956-1)*K956)*'complete results'!$B$2)+('complete results'!$B$2*(O956-1))),IF(N956="WON",((((O956-1)*K956)*'complete results'!$B$2)+('complete results'!$B$2*(O956-1))),IF(N956="PLACED",((((O956-1)*K956)*'complete results'!$B$2)-'complete results'!$B$2),IF(K956=0,-'complete results'!$B$2,IF(K956=0,-'complete results'!$B$2,-('complete results'!$B$2*2)))))))*D956))</f>
        <v>0</v>
      </c>
      <c r="S956">
        <f t="shared" si="24"/>
        <v>1</v>
      </c>
    </row>
    <row r="957" spans="9:19" ht="15" x14ac:dyDescent="0.2">
      <c r="I957" s="10"/>
      <c r="J957" s="10"/>
      <c r="K957" s="10"/>
      <c r="N957" s="7"/>
      <c r="O957" s="19">
        <f>((H957-1)*(1-(IF(I957="no",0,'complete results'!$B$3)))+1)</f>
        <v>5.0000000000000044E-2</v>
      </c>
      <c r="P957" s="19">
        <f t="shared" si="22"/>
        <v>0</v>
      </c>
      <c r="Q9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7" s="20">
        <f>IF(ISBLANK(N957),,IF(ISBLANK(H957),,(IF(N957="WON-EW",((((O957-1)*K957)*'complete results'!$B$2)+('complete results'!$B$2*(O957-1))),IF(N957="WON",((((O957-1)*K957)*'complete results'!$B$2)+('complete results'!$B$2*(O957-1))),IF(N957="PLACED",((((O957-1)*K957)*'complete results'!$B$2)-'complete results'!$B$2),IF(K957=0,-'complete results'!$B$2,IF(K957=0,-'complete results'!$B$2,-('complete results'!$B$2*2)))))))*D957))</f>
        <v>0</v>
      </c>
      <c r="S957">
        <f t="shared" si="24"/>
        <v>1</v>
      </c>
    </row>
    <row r="958" spans="9:19" ht="15" x14ac:dyDescent="0.2">
      <c r="I958" s="10"/>
      <c r="J958" s="10"/>
      <c r="K958" s="10"/>
      <c r="N958" s="7"/>
      <c r="O958" s="19">
        <f>((H958-1)*(1-(IF(I958="no",0,'complete results'!$B$3)))+1)</f>
        <v>5.0000000000000044E-2</v>
      </c>
      <c r="P958" s="19">
        <f t="shared" si="22"/>
        <v>0</v>
      </c>
      <c r="Q9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8" s="20">
        <f>IF(ISBLANK(N958),,IF(ISBLANK(H958),,(IF(N958="WON-EW",((((O958-1)*K958)*'complete results'!$B$2)+('complete results'!$B$2*(O958-1))),IF(N958="WON",((((O958-1)*K958)*'complete results'!$B$2)+('complete results'!$B$2*(O958-1))),IF(N958="PLACED",((((O958-1)*K958)*'complete results'!$B$2)-'complete results'!$B$2),IF(K958=0,-'complete results'!$B$2,IF(K958=0,-'complete results'!$B$2,-('complete results'!$B$2*2)))))))*D958))</f>
        <v>0</v>
      </c>
      <c r="S958">
        <f t="shared" si="24"/>
        <v>1</v>
      </c>
    </row>
    <row r="959" spans="9:19" ht="15" x14ac:dyDescent="0.2">
      <c r="I959" s="10"/>
      <c r="J959" s="10"/>
      <c r="K959" s="10"/>
      <c r="N959" s="7"/>
      <c r="O959" s="19">
        <f>((H959-1)*(1-(IF(I959="no",0,'complete results'!$B$3)))+1)</f>
        <v>5.0000000000000044E-2</v>
      </c>
      <c r="P959" s="19">
        <f t="shared" si="22"/>
        <v>0</v>
      </c>
      <c r="Q9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9" s="20">
        <f>IF(ISBLANK(N959),,IF(ISBLANK(H959),,(IF(N959="WON-EW",((((O959-1)*K959)*'complete results'!$B$2)+('complete results'!$B$2*(O959-1))),IF(N959="WON",((((O959-1)*K959)*'complete results'!$B$2)+('complete results'!$B$2*(O959-1))),IF(N959="PLACED",((((O959-1)*K959)*'complete results'!$B$2)-'complete results'!$B$2),IF(K959=0,-'complete results'!$B$2,IF(K959=0,-'complete results'!$B$2,-('complete results'!$B$2*2)))))))*D959))</f>
        <v>0</v>
      </c>
      <c r="S959">
        <f t="shared" si="24"/>
        <v>1</v>
      </c>
    </row>
    <row r="960" spans="9:19" ht="15" x14ac:dyDescent="0.2">
      <c r="I960" s="10"/>
      <c r="J960" s="10"/>
      <c r="K960" s="10"/>
      <c r="N960" s="7"/>
      <c r="O960" s="19">
        <f>((H960-1)*(1-(IF(I960="no",0,'complete results'!$B$3)))+1)</f>
        <v>5.0000000000000044E-2</v>
      </c>
      <c r="P960" s="19">
        <f t="shared" si="22"/>
        <v>0</v>
      </c>
      <c r="Q9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0" s="20">
        <f>IF(ISBLANK(N960),,IF(ISBLANK(H960),,(IF(N960="WON-EW",((((O960-1)*K960)*'complete results'!$B$2)+('complete results'!$B$2*(O960-1))),IF(N960="WON",((((O960-1)*K960)*'complete results'!$B$2)+('complete results'!$B$2*(O960-1))),IF(N960="PLACED",((((O960-1)*K960)*'complete results'!$B$2)-'complete results'!$B$2),IF(K960=0,-'complete results'!$B$2,IF(K960=0,-'complete results'!$B$2,-('complete results'!$B$2*2)))))))*D960))</f>
        <v>0</v>
      </c>
      <c r="S960">
        <f t="shared" si="24"/>
        <v>1</v>
      </c>
    </row>
    <row r="961" spans="9:19" ht="15" x14ac:dyDescent="0.2">
      <c r="I961" s="10"/>
      <c r="J961" s="10"/>
      <c r="K961" s="10"/>
      <c r="N961" s="7"/>
      <c r="O961" s="19">
        <f>((H961-1)*(1-(IF(I961="no",0,'complete results'!$B$3)))+1)</f>
        <v>5.0000000000000044E-2</v>
      </c>
      <c r="P961" s="19">
        <f t="shared" si="22"/>
        <v>0</v>
      </c>
      <c r="Q9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1" s="20">
        <f>IF(ISBLANK(N961),,IF(ISBLANK(H961),,(IF(N961="WON-EW",((((O961-1)*K961)*'complete results'!$B$2)+('complete results'!$B$2*(O961-1))),IF(N961="WON",((((O961-1)*K961)*'complete results'!$B$2)+('complete results'!$B$2*(O961-1))),IF(N961="PLACED",((((O961-1)*K961)*'complete results'!$B$2)-'complete results'!$B$2),IF(K961=0,-'complete results'!$B$2,IF(K961=0,-'complete results'!$B$2,-('complete results'!$B$2*2)))))))*D961))</f>
        <v>0</v>
      </c>
      <c r="S961">
        <f t="shared" si="24"/>
        <v>1</v>
      </c>
    </row>
    <row r="962" spans="9:19" ht="15" x14ac:dyDescent="0.2">
      <c r="I962" s="10"/>
      <c r="J962" s="10"/>
      <c r="K962" s="10"/>
      <c r="N962" s="7"/>
      <c r="O962" s="19">
        <f>((H962-1)*(1-(IF(I962="no",0,'complete results'!$B$3)))+1)</f>
        <v>5.0000000000000044E-2</v>
      </c>
      <c r="P962" s="19">
        <f t="shared" si="22"/>
        <v>0</v>
      </c>
      <c r="Q9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2" s="20">
        <f>IF(ISBLANK(N962),,IF(ISBLANK(H962),,(IF(N962="WON-EW",((((O962-1)*K962)*'complete results'!$B$2)+('complete results'!$B$2*(O962-1))),IF(N962="WON",((((O962-1)*K962)*'complete results'!$B$2)+('complete results'!$B$2*(O962-1))),IF(N962="PLACED",((((O962-1)*K962)*'complete results'!$B$2)-'complete results'!$B$2),IF(K962=0,-'complete results'!$B$2,IF(K962=0,-'complete results'!$B$2,-('complete results'!$B$2*2)))))))*D962))</f>
        <v>0</v>
      </c>
      <c r="S962">
        <f t="shared" si="24"/>
        <v>1</v>
      </c>
    </row>
    <row r="963" spans="9:19" ht="15" x14ac:dyDescent="0.2">
      <c r="I963" s="10"/>
      <c r="J963" s="10"/>
      <c r="K963" s="10"/>
      <c r="N963" s="7"/>
      <c r="O963" s="19">
        <f>((H963-1)*(1-(IF(I963="no",0,'complete results'!$B$3)))+1)</f>
        <v>5.0000000000000044E-2</v>
      </c>
      <c r="P963" s="19">
        <f t="shared" si="22"/>
        <v>0</v>
      </c>
      <c r="Q9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3" s="20">
        <f>IF(ISBLANK(N963),,IF(ISBLANK(H963),,(IF(N963="WON-EW",((((O963-1)*K963)*'complete results'!$B$2)+('complete results'!$B$2*(O963-1))),IF(N963="WON",((((O963-1)*K963)*'complete results'!$B$2)+('complete results'!$B$2*(O963-1))),IF(N963="PLACED",((((O963-1)*K963)*'complete results'!$B$2)-'complete results'!$B$2),IF(K963=0,-'complete results'!$B$2,IF(K963=0,-'complete results'!$B$2,-('complete results'!$B$2*2)))))))*D963))</f>
        <v>0</v>
      </c>
      <c r="S963">
        <f t="shared" si="24"/>
        <v>1</v>
      </c>
    </row>
    <row r="964" spans="9:19" ht="15" x14ac:dyDescent="0.2">
      <c r="I964" s="10"/>
      <c r="J964" s="10"/>
      <c r="K964" s="10"/>
      <c r="N964" s="7"/>
      <c r="O964" s="19">
        <f>((H964-1)*(1-(IF(I964="no",0,'complete results'!$B$3)))+1)</f>
        <v>5.0000000000000044E-2</v>
      </c>
      <c r="P964" s="19">
        <f t="shared" si="22"/>
        <v>0</v>
      </c>
      <c r="Q9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4" s="20">
        <f>IF(ISBLANK(N964),,IF(ISBLANK(H964),,(IF(N964="WON-EW",((((O964-1)*K964)*'complete results'!$B$2)+('complete results'!$B$2*(O964-1))),IF(N964="WON",((((O964-1)*K964)*'complete results'!$B$2)+('complete results'!$B$2*(O964-1))),IF(N964="PLACED",((((O964-1)*K964)*'complete results'!$B$2)-'complete results'!$B$2),IF(K964=0,-'complete results'!$B$2,IF(K964=0,-'complete results'!$B$2,-('complete results'!$B$2*2)))))))*D964))</f>
        <v>0</v>
      </c>
      <c r="S964">
        <f t="shared" si="24"/>
        <v>1</v>
      </c>
    </row>
    <row r="965" spans="9:19" ht="15" x14ac:dyDescent="0.2">
      <c r="I965" s="10"/>
      <c r="J965" s="10"/>
      <c r="K965" s="10"/>
      <c r="N965" s="7"/>
      <c r="O965" s="19">
        <f>((H965-1)*(1-(IF(I965="no",0,'complete results'!$B$3)))+1)</f>
        <v>5.0000000000000044E-2</v>
      </c>
      <c r="P965" s="19">
        <f t="shared" si="22"/>
        <v>0</v>
      </c>
      <c r="Q9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5" s="20">
        <f>IF(ISBLANK(N965),,IF(ISBLANK(H965),,(IF(N965="WON-EW",((((O965-1)*K965)*'complete results'!$B$2)+('complete results'!$B$2*(O965-1))),IF(N965="WON",((((O965-1)*K965)*'complete results'!$B$2)+('complete results'!$B$2*(O965-1))),IF(N965="PLACED",((((O965-1)*K965)*'complete results'!$B$2)-'complete results'!$B$2),IF(K965=0,-'complete results'!$B$2,IF(K965=0,-'complete results'!$B$2,-('complete results'!$B$2*2)))))))*D965))</f>
        <v>0</v>
      </c>
      <c r="S965">
        <f t="shared" si="24"/>
        <v>1</v>
      </c>
    </row>
    <row r="966" spans="9:19" ht="15" x14ac:dyDescent="0.2">
      <c r="I966" s="10"/>
      <c r="J966" s="10"/>
      <c r="K966" s="10"/>
      <c r="N966" s="7"/>
      <c r="O966" s="19">
        <f>((H966-1)*(1-(IF(I966="no",0,'complete results'!$B$3)))+1)</f>
        <v>5.0000000000000044E-2</v>
      </c>
      <c r="P966" s="19">
        <f t="shared" si="22"/>
        <v>0</v>
      </c>
      <c r="Q9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6" s="20">
        <f>IF(ISBLANK(N966),,IF(ISBLANK(H966),,(IF(N966="WON-EW",((((O966-1)*K966)*'complete results'!$B$2)+('complete results'!$B$2*(O966-1))),IF(N966="WON",((((O966-1)*K966)*'complete results'!$B$2)+('complete results'!$B$2*(O966-1))),IF(N966="PLACED",((((O966-1)*K966)*'complete results'!$B$2)-'complete results'!$B$2),IF(K966=0,-'complete results'!$B$2,IF(K966=0,-'complete results'!$B$2,-('complete results'!$B$2*2)))))))*D966))</f>
        <v>0</v>
      </c>
      <c r="S966">
        <f t="shared" si="24"/>
        <v>1</v>
      </c>
    </row>
    <row r="967" spans="9:19" ht="15" x14ac:dyDescent="0.2">
      <c r="I967" s="10"/>
      <c r="J967" s="10"/>
      <c r="K967" s="10"/>
      <c r="N967" s="7"/>
      <c r="O967" s="19">
        <f>((H967-1)*(1-(IF(I967="no",0,'complete results'!$B$3)))+1)</f>
        <v>5.0000000000000044E-2</v>
      </c>
      <c r="P967" s="19">
        <f t="shared" si="22"/>
        <v>0</v>
      </c>
      <c r="Q9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7" s="20">
        <f>IF(ISBLANK(N967),,IF(ISBLANK(H967),,(IF(N967="WON-EW",((((O967-1)*K967)*'complete results'!$B$2)+('complete results'!$B$2*(O967-1))),IF(N967="WON",((((O967-1)*K967)*'complete results'!$B$2)+('complete results'!$B$2*(O967-1))),IF(N967="PLACED",((((O967-1)*K967)*'complete results'!$B$2)-'complete results'!$B$2),IF(K967=0,-'complete results'!$B$2,IF(K967=0,-'complete results'!$B$2,-('complete results'!$B$2*2)))))))*D967))</f>
        <v>0</v>
      </c>
      <c r="S967">
        <f t="shared" si="24"/>
        <v>1</v>
      </c>
    </row>
    <row r="968" spans="9:19" ht="15" x14ac:dyDescent="0.2">
      <c r="I968" s="10"/>
      <c r="J968" s="10"/>
      <c r="K968" s="10"/>
      <c r="N968" s="7"/>
      <c r="O968" s="19">
        <f>((H968-1)*(1-(IF(I968="no",0,'complete results'!$B$3)))+1)</f>
        <v>5.0000000000000044E-2</v>
      </c>
      <c r="P968" s="19">
        <f t="shared" si="22"/>
        <v>0</v>
      </c>
      <c r="Q9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8" s="20">
        <f>IF(ISBLANK(N968),,IF(ISBLANK(H968),,(IF(N968="WON-EW",((((O968-1)*K968)*'complete results'!$B$2)+('complete results'!$B$2*(O968-1))),IF(N968="WON",((((O968-1)*K968)*'complete results'!$B$2)+('complete results'!$B$2*(O968-1))),IF(N968="PLACED",((((O968-1)*K968)*'complete results'!$B$2)-'complete results'!$B$2),IF(K968=0,-'complete results'!$B$2,IF(K968=0,-'complete results'!$B$2,-('complete results'!$B$2*2)))))))*D968))</f>
        <v>0</v>
      </c>
      <c r="S968">
        <f t="shared" si="24"/>
        <v>1</v>
      </c>
    </row>
    <row r="969" spans="9:19" ht="15" x14ac:dyDescent="0.2">
      <c r="I969" s="10"/>
      <c r="J969" s="10"/>
      <c r="K969" s="10"/>
      <c r="N969" s="7"/>
      <c r="O969" s="19">
        <f>((H969-1)*(1-(IF(I969="no",0,'complete results'!$B$3)))+1)</f>
        <v>5.0000000000000044E-2</v>
      </c>
      <c r="P969" s="19">
        <f t="shared" si="22"/>
        <v>0</v>
      </c>
      <c r="Q9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9" s="20">
        <f>IF(ISBLANK(N969),,IF(ISBLANK(H969),,(IF(N969="WON-EW",((((O969-1)*K969)*'complete results'!$B$2)+('complete results'!$B$2*(O969-1))),IF(N969="WON",((((O969-1)*K969)*'complete results'!$B$2)+('complete results'!$B$2*(O969-1))),IF(N969="PLACED",((((O969-1)*K969)*'complete results'!$B$2)-'complete results'!$B$2),IF(K969=0,-'complete results'!$B$2,IF(K969=0,-'complete results'!$B$2,-('complete results'!$B$2*2)))))))*D969))</f>
        <v>0</v>
      </c>
      <c r="S969">
        <f t="shared" si="24"/>
        <v>1</v>
      </c>
    </row>
    <row r="970" spans="9:19" ht="15" x14ac:dyDescent="0.2">
      <c r="I970" s="10"/>
      <c r="J970" s="10"/>
      <c r="K970" s="10"/>
      <c r="N970" s="7"/>
      <c r="O970" s="19">
        <f>((H970-1)*(1-(IF(I970="no",0,'complete results'!$B$3)))+1)</f>
        <v>5.0000000000000044E-2</v>
      </c>
      <c r="P970" s="19">
        <f t="shared" si="22"/>
        <v>0</v>
      </c>
      <c r="Q9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0" s="20">
        <f>IF(ISBLANK(N970),,IF(ISBLANK(H970),,(IF(N970="WON-EW",((((O970-1)*K970)*'complete results'!$B$2)+('complete results'!$B$2*(O970-1))),IF(N970="WON",((((O970-1)*K970)*'complete results'!$B$2)+('complete results'!$B$2*(O970-1))),IF(N970="PLACED",((((O970-1)*K970)*'complete results'!$B$2)-'complete results'!$B$2),IF(K970=0,-'complete results'!$B$2,IF(K970=0,-'complete results'!$B$2,-('complete results'!$B$2*2)))))))*D970))</f>
        <v>0</v>
      </c>
      <c r="S970">
        <f t="shared" si="24"/>
        <v>1</v>
      </c>
    </row>
    <row r="971" spans="9:19" ht="15" x14ac:dyDescent="0.2">
      <c r="I971" s="10"/>
      <c r="J971" s="10"/>
      <c r="K971" s="10"/>
      <c r="N971" s="7"/>
      <c r="O971" s="19">
        <f>((H971-1)*(1-(IF(I971="no",0,'complete results'!$B$3)))+1)</f>
        <v>5.0000000000000044E-2</v>
      </c>
      <c r="P971" s="19">
        <f t="shared" si="22"/>
        <v>0</v>
      </c>
      <c r="Q9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1" s="20">
        <f>IF(ISBLANK(N971),,IF(ISBLANK(H971),,(IF(N971="WON-EW",((((O971-1)*K971)*'complete results'!$B$2)+('complete results'!$B$2*(O971-1))),IF(N971="WON",((((O971-1)*K971)*'complete results'!$B$2)+('complete results'!$B$2*(O971-1))),IF(N971="PLACED",((((O971-1)*K971)*'complete results'!$B$2)-'complete results'!$B$2),IF(K971=0,-'complete results'!$B$2,IF(K971=0,-'complete results'!$B$2,-('complete results'!$B$2*2)))))))*D971))</f>
        <v>0</v>
      </c>
      <c r="S971">
        <f t="shared" si="24"/>
        <v>1</v>
      </c>
    </row>
    <row r="972" spans="9:19" ht="15" x14ac:dyDescent="0.2">
      <c r="I972" s="10"/>
      <c r="J972" s="10"/>
      <c r="K972" s="10"/>
      <c r="N972" s="7"/>
      <c r="O972" s="19">
        <f>((H972-1)*(1-(IF(I972="no",0,'complete results'!$B$3)))+1)</f>
        <v>5.0000000000000044E-2</v>
      </c>
      <c r="P972" s="19">
        <f t="shared" si="22"/>
        <v>0</v>
      </c>
      <c r="Q9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2" s="20">
        <f>IF(ISBLANK(N972),,IF(ISBLANK(H972),,(IF(N972="WON-EW",((((O972-1)*K972)*'complete results'!$B$2)+('complete results'!$B$2*(O972-1))),IF(N972="WON",((((O972-1)*K972)*'complete results'!$B$2)+('complete results'!$B$2*(O972-1))),IF(N972="PLACED",((((O972-1)*K972)*'complete results'!$B$2)-'complete results'!$B$2),IF(K972=0,-'complete results'!$B$2,IF(K972=0,-'complete results'!$B$2,-('complete results'!$B$2*2)))))))*D972))</f>
        <v>0</v>
      </c>
      <c r="S972">
        <f t="shared" si="24"/>
        <v>1</v>
      </c>
    </row>
    <row r="973" spans="9:19" ht="15" x14ac:dyDescent="0.2">
      <c r="I973" s="10"/>
      <c r="J973" s="10"/>
      <c r="K973" s="10"/>
      <c r="N973" s="7"/>
      <c r="O973" s="19">
        <f>((H973-1)*(1-(IF(I973="no",0,'complete results'!$B$3)))+1)</f>
        <v>5.0000000000000044E-2</v>
      </c>
      <c r="P973" s="19">
        <f t="shared" si="22"/>
        <v>0</v>
      </c>
      <c r="Q9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3" s="20">
        <f>IF(ISBLANK(N973),,IF(ISBLANK(H973),,(IF(N973="WON-EW",((((O973-1)*K973)*'complete results'!$B$2)+('complete results'!$B$2*(O973-1))),IF(N973="WON",((((O973-1)*K973)*'complete results'!$B$2)+('complete results'!$B$2*(O973-1))),IF(N973="PLACED",((((O973-1)*K973)*'complete results'!$B$2)-'complete results'!$B$2),IF(K973=0,-'complete results'!$B$2,IF(K973=0,-'complete results'!$B$2,-('complete results'!$B$2*2)))))))*D973))</f>
        <v>0</v>
      </c>
      <c r="S973">
        <f t="shared" si="24"/>
        <v>1</v>
      </c>
    </row>
    <row r="974" spans="9:19" ht="15" x14ac:dyDescent="0.2">
      <c r="I974" s="10"/>
      <c r="J974" s="10"/>
      <c r="K974" s="10"/>
      <c r="N974" s="7"/>
      <c r="O974" s="19">
        <f>((H974-1)*(1-(IF(I974="no",0,'complete results'!$B$3)))+1)</f>
        <v>5.0000000000000044E-2</v>
      </c>
      <c r="P974" s="19">
        <f t="shared" si="22"/>
        <v>0</v>
      </c>
      <c r="Q9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4" s="20">
        <f>IF(ISBLANK(N974),,IF(ISBLANK(H974),,(IF(N974="WON-EW",((((O974-1)*K974)*'complete results'!$B$2)+('complete results'!$B$2*(O974-1))),IF(N974="WON",((((O974-1)*K974)*'complete results'!$B$2)+('complete results'!$B$2*(O974-1))),IF(N974="PLACED",((((O974-1)*K974)*'complete results'!$B$2)-'complete results'!$B$2),IF(K974=0,-'complete results'!$B$2,IF(K974=0,-'complete results'!$B$2,-('complete results'!$B$2*2)))))))*D974))</f>
        <v>0</v>
      </c>
      <c r="S974">
        <f t="shared" si="24"/>
        <v>1</v>
      </c>
    </row>
    <row r="975" spans="9:19" ht="15" x14ac:dyDescent="0.2">
      <c r="I975" s="10"/>
      <c r="J975" s="10"/>
      <c r="K975" s="10"/>
      <c r="N975" s="7"/>
      <c r="O975" s="19">
        <f>((H975-1)*(1-(IF(I975="no",0,'complete results'!$B$3)))+1)</f>
        <v>5.0000000000000044E-2</v>
      </c>
      <c r="P975" s="19">
        <f t="shared" si="22"/>
        <v>0</v>
      </c>
      <c r="Q9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5" s="20">
        <f>IF(ISBLANK(N975),,IF(ISBLANK(H975),,(IF(N975="WON-EW",((((O975-1)*K975)*'complete results'!$B$2)+('complete results'!$B$2*(O975-1))),IF(N975="WON",((((O975-1)*K975)*'complete results'!$B$2)+('complete results'!$B$2*(O975-1))),IF(N975="PLACED",((((O975-1)*K975)*'complete results'!$B$2)-'complete results'!$B$2),IF(K975=0,-'complete results'!$B$2,IF(K975=0,-'complete results'!$B$2,-('complete results'!$B$2*2)))))))*D975))</f>
        <v>0</v>
      </c>
      <c r="S975">
        <f t="shared" si="24"/>
        <v>1</v>
      </c>
    </row>
    <row r="976" spans="9:19" ht="15" x14ac:dyDescent="0.2">
      <c r="I976" s="10"/>
      <c r="J976" s="10"/>
      <c r="K976" s="10"/>
      <c r="N976" s="7"/>
      <c r="O976" s="19">
        <f>((H976-1)*(1-(IF(I976="no",0,'complete results'!$B$3)))+1)</f>
        <v>5.0000000000000044E-2</v>
      </c>
      <c r="P976" s="19">
        <f t="shared" si="22"/>
        <v>0</v>
      </c>
      <c r="Q9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6" s="20">
        <f>IF(ISBLANK(N976),,IF(ISBLANK(H976),,(IF(N976="WON-EW",((((O976-1)*K976)*'complete results'!$B$2)+('complete results'!$B$2*(O976-1))),IF(N976="WON",((((O976-1)*K976)*'complete results'!$B$2)+('complete results'!$B$2*(O976-1))),IF(N976="PLACED",((((O976-1)*K976)*'complete results'!$B$2)-'complete results'!$B$2),IF(K976=0,-'complete results'!$B$2,IF(K976=0,-'complete results'!$B$2,-('complete results'!$B$2*2)))))))*D976))</f>
        <v>0</v>
      </c>
      <c r="S976">
        <f t="shared" si="24"/>
        <v>1</v>
      </c>
    </row>
    <row r="977" spans="9:19" ht="15" x14ac:dyDescent="0.2">
      <c r="I977" s="10"/>
      <c r="J977" s="10"/>
      <c r="K977" s="10"/>
      <c r="N977" s="7"/>
      <c r="O977" s="19">
        <f>((H977-1)*(1-(IF(I977="no",0,'complete results'!$B$3)))+1)</f>
        <v>5.0000000000000044E-2</v>
      </c>
      <c r="P977" s="19">
        <f t="shared" si="22"/>
        <v>0</v>
      </c>
      <c r="Q9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7" s="20">
        <f>IF(ISBLANK(N977),,IF(ISBLANK(H977),,(IF(N977="WON-EW",((((O977-1)*K977)*'complete results'!$B$2)+('complete results'!$B$2*(O977-1))),IF(N977="WON",((((O977-1)*K977)*'complete results'!$B$2)+('complete results'!$B$2*(O977-1))),IF(N977="PLACED",((((O977-1)*K977)*'complete results'!$B$2)-'complete results'!$B$2),IF(K977=0,-'complete results'!$B$2,IF(K977=0,-'complete results'!$B$2,-('complete results'!$B$2*2)))))))*D977))</f>
        <v>0</v>
      </c>
      <c r="S977">
        <f t="shared" si="24"/>
        <v>1</v>
      </c>
    </row>
    <row r="978" spans="9:19" ht="15" x14ac:dyDescent="0.2">
      <c r="I978" s="10"/>
      <c r="J978" s="10"/>
      <c r="K978" s="10"/>
      <c r="N978" s="7"/>
      <c r="O978" s="19">
        <f>((H978-1)*(1-(IF(I978="no",0,'complete results'!$B$3)))+1)</f>
        <v>5.0000000000000044E-2</v>
      </c>
      <c r="P978" s="19">
        <f t="shared" si="22"/>
        <v>0</v>
      </c>
      <c r="Q9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8" s="20">
        <f>IF(ISBLANK(N978),,IF(ISBLANK(H978),,(IF(N978="WON-EW",((((O978-1)*K978)*'complete results'!$B$2)+('complete results'!$B$2*(O978-1))),IF(N978="WON",((((O978-1)*K978)*'complete results'!$B$2)+('complete results'!$B$2*(O978-1))),IF(N978="PLACED",((((O978-1)*K978)*'complete results'!$B$2)-'complete results'!$B$2),IF(K978=0,-'complete results'!$B$2,IF(K978=0,-'complete results'!$B$2,-('complete results'!$B$2*2)))))))*D978))</f>
        <v>0</v>
      </c>
      <c r="S978">
        <f t="shared" si="24"/>
        <v>1</v>
      </c>
    </row>
    <row r="979" spans="9:19" ht="15" x14ac:dyDescent="0.2">
      <c r="I979" s="10"/>
      <c r="J979" s="10"/>
      <c r="K979" s="10"/>
      <c r="N979" s="7"/>
      <c r="O979" s="19">
        <f>((H979-1)*(1-(IF(I979="no",0,'complete results'!$B$3)))+1)</f>
        <v>5.0000000000000044E-2</v>
      </c>
      <c r="P979" s="19">
        <f t="shared" si="22"/>
        <v>0</v>
      </c>
      <c r="Q9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9" s="20">
        <f>IF(ISBLANK(N979),,IF(ISBLANK(H979),,(IF(N979="WON-EW",((((O979-1)*K979)*'complete results'!$B$2)+('complete results'!$B$2*(O979-1))),IF(N979="WON",((((O979-1)*K979)*'complete results'!$B$2)+('complete results'!$B$2*(O979-1))),IF(N979="PLACED",((((O979-1)*K979)*'complete results'!$B$2)-'complete results'!$B$2),IF(K979=0,-'complete results'!$B$2,IF(K979=0,-'complete results'!$B$2,-('complete results'!$B$2*2)))))))*D979))</f>
        <v>0</v>
      </c>
      <c r="S979">
        <f t="shared" si="24"/>
        <v>1</v>
      </c>
    </row>
    <row r="980" spans="9:19" ht="15" x14ac:dyDescent="0.2">
      <c r="I980" s="10"/>
      <c r="J980" s="10"/>
      <c r="K980" s="10"/>
      <c r="N980" s="7"/>
      <c r="O980" s="19">
        <f>((H980-1)*(1-(IF(I980="no",0,'complete results'!$B$3)))+1)</f>
        <v>5.0000000000000044E-2</v>
      </c>
      <c r="P980" s="19">
        <f t="shared" ref="P980:P1006" si="25">D980*IF(J980="yes",2,1)</f>
        <v>0</v>
      </c>
      <c r="Q9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0" s="20">
        <f>IF(ISBLANK(N980),,IF(ISBLANK(H980),,(IF(N980="WON-EW",((((O980-1)*K980)*'complete results'!$B$2)+('complete results'!$B$2*(O980-1))),IF(N980="WON",((((O980-1)*K980)*'complete results'!$B$2)+('complete results'!$B$2*(O980-1))),IF(N980="PLACED",((((O980-1)*K980)*'complete results'!$B$2)-'complete results'!$B$2),IF(K980=0,-'complete results'!$B$2,IF(K980=0,-'complete results'!$B$2,-('complete results'!$B$2*2)))))))*D980))</f>
        <v>0</v>
      </c>
      <c r="S980">
        <f t="shared" si="24"/>
        <v>1</v>
      </c>
    </row>
    <row r="981" spans="9:19" ht="15" x14ac:dyDescent="0.2">
      <c r="I981" s="10"/>
      <c r="J981" s="10"/>
      <c r="K981" s="10"/>
      <c r="N981" s="7"/>
      <c r="O981" s="19">
        <f>((H981-1)*(1-(IF(I981="no",0,'complete results'!$B$3)))+1)</f>
        <v>5.0000000000000044E-2</v>
      </c>
      <c r="P981" s="19">
        <f t="shared" si="25"/>
        <v>0</v>
      </c>
      <c r="Q9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1" s="20">
        <f>IF(ISBLANK(N981),,IF(ISBLANK(H981),,(IF(N981="WON-EW",((((O981-1)*K981)*'complete results'!$B$2)+('complete results'!$B$2*(O981-1))),IF(N981="WON",((((O981-1)*K981)*'complete results'!$B$2)+('complete results'!$B$2*(O981-1))),IF(N981="PLACED",((((O981-1)*K981)*'complete results'!$B$2)-'complete results'!$B$2),IF(K981=0,-'complete results'!$B$2,IF(K981=0,-'complete results'!$B$2,-('complete results'!$B$2*2)))))))*D981))</f>
        <v>0</v>
      </c>
      <c r="S981">
        <f t="shared" si="24"/>
        <v>1</v>
      </c>
    </row>
    <row r="982" spans="9:19" ht="15" x14ac:dyDescent="0.2">
      <c r="I982" s="10"/>
      <c r="J982" s="10"/>
      <c r="K982" s="10"/>
      <c r="N982" s="7"/>
      <c r="O982" s="19">
        <f>((H982-1)*(1-(IF(I982="no",0,'complete results'!$B$3)))+1)</f>
        <v>5.0000000000000044E-2</v>
      </c>
      <c r="P982" s="19">
        <f t="shared" si="25"/>
        <v>0</v>
      </c>
      <c r="Q9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2" s="20">
        <f>IF(ISBLANK(N982),,IF(ISBLANK(H982),,(IF(N982="WON-EW",((((O982-1)*K982)*'complete results'!$B$2)+('complete results'!$B$2*(O982-1))),IF(N982="WON",((((O982-1)*K982)*'complete results'!$B$2)+('complete results'!$B$2*(O982-1))),IF(N982="PLACED",((((O982-1)*K982)*'complete results'!$B$2)-'complete results'!$B$2),IF(K982=0,-'complete results'!$B$2,IF(K982=0,-'complete results'!$B$2,-('complete results'!$B$2*2)))))))*D982))</f>
        <v>0</v>
      </c>
      <c r="S982">
        <f t="shared" si="24"/>
        <v>1</v>
      </c>
    </row>
    <row r="983" spans="9:19" ht="15" x14ac:dyDescent="0.2">
      <c r="I983" s="10"/>
      <c r="J983" s="10"/>
      <c r="K983" s="10"/>
      <c r="N983" s="7"/>
      <c r="O983" s="19">
        <f>((H983-1)*(1-(IF(I983="no",0,'complete results'!$B$3)))+1)</f>
        <v>5.0000000000000044E-2</v>
      </c>
      <c r="P983" s="19">
        <f t="shared" si="25"/>
        <v>0</v>
      </c>
      <c r="Q9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3" s="20">
        <f>IF(ISBLANK(N983),,IF(ISBLANK(H983),,(IF(N983="WON-EW",((((O983-1)*K983)*'complete results'!$B$2)+('complete results'!$B$2*(O983-1))),IF(N983="WON",((((O983-1)*K983)*'complete results'!$B$2)+('complete results'!$B$2*(O983-1))),IF(N983="PLACED",((((O983-1)*K983)*'complete results'!$B$2)-'complete results'!$B$2),IF(K983=0,-'complete results'!$B$2,IF(K983=0,-'complete results'!$B$2,-('complete results'!$B$2*2)))))))*D983))</f>
        <v>0</v>
      </c>
      <c r="S983">
        <f t="shared" si="24"/>
        <v>1</v>
      </c>
    </row>
    <row r="984" spans="9:19" ht="15" x14ac:dyDescent="0.2">
      <c r="I984" s="10"/>
      <c r="J984" s="10"/>
      <c r="K984" s="10"/>
      <c r="N984" s="7"/>
      <c r="O984" s="19">
        <f>((H984-1)*(1-(IF(I984="no",0,'complete results'!$B$3)))+1)</f>
        <v>5.0000000000000044E-2</v>
      </c>
      <c r="P984" s="19">
        <f t="shared" si="25"/>
        <v>0</v>
      </c>
      <c r="Q9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4" s="20">
        <f>IF(ISBLANK(N984),,IF(ISBLANK(H984),,(IF(N984="WON-EW",((((O984-1)*K984)*'complete results'!$B$2)+('complete results'!$B$2*(O984-1))),IF(N984="WON",((((O984-1)*K984)*'complete results'!$B$2)+('complete results'!$B$2*(O984-1))),IF(N984="PLACED",((((O984-1)*K984)*'complete results'!$B$2)-'complete results'!$B$2),IF(K984=0,-'complete results'!$B$2,IF(K984=0,-'complete results'!$B$2,-('complete results'!$B$2*2)))))))*D984))</f>
        <v>0</v>
      </c>
      <c r="S984">
        <f t="shared" si="24"/>
        <v>1</v>
      </c>
    </row>
    <row r="985" spans="9:19" ht="15" x14ac:dyDescent="0.2">
      <c r="I985" s="10"/>
      <c r="J985" s="10"/>
      <c r="K985" s="10"/>
      <c r="N985" s="7"/>
      <c r="O985" s="19">
        <f>((H985-1)*(1-(IF(I985="no",0,'complete results'!$B$3)))+1)</f>
        <v>5.0000000000000044E-2</v>
      </c>
      <c r="P985" s="19">
        <f t="shared" si="25"/>
        <v>0</v>
      </c>
      <c r="Q9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5" s="20">
        <f>IF(ISBLANK(N985),,IF(ISBLANK(H985),,(IF(N985="WON-EW",((((O985-1)*K985)*'complete results'!$B$2)+('complete results'!$B$2*(O985-1))),IF(N985="WON",((((O985-1)*K985)*'complete results'!$B$2)+('complete results'!$B$2*(O985-1))),IF(N985="PLACED",((((O985-1)*K985)*'complete results'!$B$2)-'complete results'!$B$2),IF(K985=0,-'complete results'!$B$2,IF(K985=0,-'complete results'!$B$2,-('complete results'!$B$2*2)))))))*D985))</f>
        <v>0</v>
      </c>
      <c r="S985">
        <f t="shared" si="24"/>
        <v>1</v>
      </c>
    </row>
    <row r="986" spans="9:19" ht="15" x14ac:dyDescent="0.2">
      <c r="I986" s="10"/>
      <c r="J986" s="10"/>
      <c r="K986" s="10"/>
      <c r="N986" s="7"/>
      <c r="O986" s="19">
        <f>((H986-1)*(1-(IF(I986="no",0,'complete results'!$B$3)))+1)</f>
        <v>5.0000000000000044E-2</v>
      </c>
      <c r="P986" s="19">
        <f t="shared" si="25"/>
        <v>0</v>
      </c>
      <c r="Q9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6" s="20">
        <f>IF(ISBLANK(N986),,IF(ISBLANK(H986),,(IF(N986="WON-EW",((((O986-1)*K986)*'complete results'!$B$2)+('complete results'!$B$2*(O986-1))),IF(N986="WON",((((O986-1)*K986)*'complete results'!$B$2)+('complete results'!$B$2*(O986-1))),IF(N986="PLACED",((((O986-1)*K986)*'complete results'!$B$2)-'complete results'!$B$2),IF(K986=0,-'complete results'!$B$2,IF(K986=0,-'complete results'!$B$2,-('complete results'!$B$2*2)))))))*D986))</f>
        <v>0</v>
      </c>
      <c r="S986">
        <f t="shared" si="24"/>
        <v>1</v>
      </c>
    </row>
    <row r="987" spans="9:19" ht="15" x14ac:dyDescent="0.2">
      <c r="I987" s="10"/>
      <c r="J987" s="10"/>
      <c r="K987" s="10"/>
      <c r="N987" s="7"/>
      <c r="O987" s="19">
        <f>((H987-1)*(1-(IF(I987="no",0,'complete results'!$B$3)))+1)</f>
        <v>5.0000000000000044E-2</v>
      </c>
      <c r="P987" s="19">
        <f t="shared" si="25"/>
        <v>0</v>
      </c>
      <c r="Q9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7" s="20">
        <f>IF(ISBLANK(N987),,IF(ISBLANK(H987),,(IF(N987="WON-EW",((((O987-1)*K987)*'complete results'!$B$2)+('complete results'!$B$2*(O987-1))),IF(N987="WON",((((O987-1)*K987)*'complete results'!$B$2)+('complete results'!$B$2*(O987-1))),IF(N987="PLACED",((((O987-1)*K987)*'complete results'!$B$2)-'complete results'!$B$2),IF(K987=0,-'complete results'!$B$2,IF(K987=0,-'complete results'!$B$2,-('complete results'!$B$2*2)))))))*D987))</f>
        <v>0</v>
      </c>
      <c r="S987">
        <f t="shared" si="24"/>
        <v>1</v>
      </c>
    </row>
    <row r="988" spans="9:19" ht="15" x14ac:dyDescent="0.2">
      <c r="I988" s="10"/>
      <c r="J988" s="10"/>
      <c r="K988" s="10"/>
      <c r="N988" s="7"/>
      <c r="O988" s="19">
        <f>((H988-1)*(1-(IF(I988="no",0,'complete results'!$B$3)))+1)</f>
        <v>5.0000000000000044E-2</v>
      </c>
      <c r="P988" s="19">
        <f t="shared" si="25"/>
        <v>0</v>
      </c>
      <c r="Q9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8" s="20">
        <f>IF(ISBLANK(N988),,IF(ISBLANK(H988),,(IF(N988="WON-EW",((((O988-1)*K988)*'complete results'!$B$2)+('complete results'!$B$2*(O988-1))),IF(N988="WON",((((O988-1)*K988)*'complete results'!$B$2)+('complete results'!$B$2*(O988-1))),IF(N988="PLACED",((((O988-1)*K988)*'complete results'!$B$2)-'complete results'!$B$2),IF(K988=0,-'complete results'!$B$2,IF(K988=0,-'complete results'!$B$2,-('complete results'!$B$2*2)))))))*D988))</f>
        <v>0</v>
      </c>
      <c r="S988">
        <f t="shared" si="24"/>
        <v>1</v>
      </c>
    </row>
    <row r="989" spans="9:19" ht="15" x14ac:dyDescent="0.2">
      <c r="I989" s="10"/>
      <c r="J989" s="10"/>
      <c r="K989" s="10"/>
      <c r="N989" s="7"/>
      <c r="O989" s="19">
        <f>((H989-1)*(1-(IF(I989="no",0,'complete results'!$B$3)))+1)</f>
        <v>5.0000000000000044E-2</v>
      </c>
      <c r="P989" s="19">
        <f t="shared" si="25"/>
        <v>0</v>
      </c>
      <c r="Q9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9" s="20">
        <f>IF(ISBLANK(N989),,IF(ISBLANK(H989),,(IF(N989="WON-EW",((((O989-1)*K989)*'complete results'!$B$2)+('complete results'!$B$2*(O989-1))),IF(N989="WON",((((O989-1)*K989)*'complete results'!$B$2)+('complete results'!$B$2*(O989-1))),IF(N989="PLACED",((((O989-1)*K989)*'complete results'!$B$2)-'complete results'!$B$2),IF(K989=0,-'complete results'!$B$2,IF(K989=0,-'complete results'!$B$2,-('complete results'!$B$2*2)))))))*D989))</f>
        <v>0</v>
      </c>
      <c r="S989">
        <f t="shared" si="24"/>
        <v>1</v>
      </c>
    </row>
    <row r="990" spans="9:19" ht="15" x14ac:dyDescent="0.2">
      <c r="I990" s="10"/>
      <c r="J990" s="10"/>
      <c r="K990" s="10"/>
      <c r="N990" s="7"/>
      <c r="O990" s="19">
        <f>((H990-1)*(1-(IF(I990="no",0,'complete results'!$B$3)))+1)</f>
        <v>5.0000000000000044E-2</v>
      </c>
      <c r="P990" s="19">
        <f t="shared" si="25"/>
        <v>0</v>
      </c>
      <c r="Q9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0" s="20">
        <f>IF(ISBLANK(N990),,IF(ISBLANK(H990),,(IF(N990="WON-EW",((((O990-1)*K990)*'complete results'!$B$2)+('complete results'!$B$2*(O990-1))),IF(N990="WON",((((O990-1)*K990)*'complete results'!$B$2)+('complete results'!$B$2*(O990-1))),IF(N990="PLACED",((((O990-1)*K990)*'complete results'!$B$2)-'complete results'!$B$2),IF(K990=0,-'complete results'!$B$2,IF(K990=0,-'complete results'!$B$2,-('complete results'!$B$2*2)))))))*D990))</f>
        <v>0</v>
      </c>
      <c r="S990">
        <f t="shared" si="24"/>
        <v>1</v>
      </c>
    </row>
    <row r="991" spans="9:19" ht="15" x14ac:dyDescent="0.2">
      <c r="I991" s="10"/>
      <c r="J991" s="10"/>
      <c r="K991" s="10"/>
      <c r="N991" s="7"/>
      <c r="O991" s="19">
        <f>((H991-1)*(1-(IF(I991="no",0,'complete results'!$B$3)))+1)</f>
        <v>5.0000000000000044E-2</v>
      </c>
      <c r="P991" s="19">
        <f t="shared" si="25"/>
        <v>0</v>
      </c>
      <c r="Q9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1" s="20">
        <f>IF(ISBLANK(N991),,IF(ISBLANK(H991),,(IF(N991="WON-EW",((((O991-1)*K991)*'complete results'!$B$2)+('complete results'!$B$2*(O991-1))),IF(N991="WON",((((O991-1)*K991)*'complete results'!$B$2)+('complete results'!$B$2*(O991-1))),IF(N991="PLACED",((((O991-1)*K991)*'complete results'!$B$2)-'complete results'!$B$2),IF(K991=0,-'complete results'!$B$2,IF(K991=0,-'complete results'!$B$2,-('complete results'!$B$2*2)))))))*D991))</f>
        <v>0</v>
      </c>
      <c r="S991">
        <f t="shared" si="24"/>
        <v>1</v>
      </c>
    </row>
    <row r="992" spans="9:19" ht="15" x14ac:dyDescent="0.2">
      <c r="I992" s="10"/>
      <c r="J992" s="10"/>
      <c r="K992" s="10"/>
      <c r="N992" s="7"/>
      <c r="O992" s="19">
        <f>((H992-1)*(1-(IF(I992="no",0,'complete results'!$B$3)))+1)</f>
        <v>5.0000000000000044E-2</v>
      </c>
      <c r="P992" s="19">
        <f t="shared" si="25"/>
        <v>0</v>
      </c>
      <c r="Q9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2" s="20">
        <f>IF(ISBLANK(N992),,IF(ISBLANK(H992),,(IF(N992="WON-EW",((((O992-1)*K992)*'complete results'!$B$2)+('complete results'!$B$2*(O992-1))),IF(N992="WON",((((O992-1)*K992)*'complete results'!$B$2)+('complete results'!$B$2*(O992-1))),IF(N992="PLACED",((((O992-1)*K992)*'complete results'!$B$2)-'complete results'!$B$2),IF(K992=0,-'complete results'!$B$2,IF(K992=0,-'complete results'!$B$2,-('complete results'!$B$2*2)))))))*D992))</f>
        <v>0</v>
      </c>
      <c r="S992">
        <f t="shared" si="24"/>
        <v>1</v>
      </c>
    </row>
    <row r="993" spans="9:19" ht="15" x14ac:dyDescent="0.2">
      <c r="I993" s="10"/>
      <c r="J993" s="10"/>
      <c r="K993" s="10"/>
      <c r="N993" s="7"/>
      <c r="O993" s="19">
        <f>((H993-1)*(1-(IF(I993="no",0,'complete results'!$B$3)))+1)</f>
        <v>5.0000000000000044E-2</v>
      </c>
      <c r="P993" s="19">
        <f t="shared" si="25"/>
        <v>0</v>
      </c>
      <c r="Q9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3" s="20">
        <f>IF(ISBLANK(N993),,IF(ISBLANK(H993),,(IF(N993="WON-EW",((((O993-1)*K993)*'complete results'!$B$2)+('complete results'!$B$2*(O993-1))),IF(N993="WON",((((O993-1)*K993)*'complete results'!$B$2)+('complete results'!$B$2*(O993-1))),IF(N993="PLACED",((((O993-1)*K993)*'complete results'!$B$2)-'complete results'!$B$2),IF(K993=0,-'complete results'!$B$2,IF(K993=0,-'complete results'!$B$2,-('complete results'!$B$2*2)))))))*D993))</f>
        <v>0</v>
      </c>
      <c r="S993">
        <f t="shared" si="24"/>
        <v>1</v>
      </c>
    </row>
    <row r="994" spans="9:19" ht="15" x14ac:dyDescent="0.2">
      <c r="I994" s="10"/>
      <c r="J994" s="10"/>
      <c r="K994" s="10"/>
      <c r="N994" s="7"/>
      <c r="O994" s="19">
        <f>((H994-1)*(1-(IF(I994="no",0,'complete results'!$B$3)))+1)</f>
        <v>5.0000000000000044E-2</v>
      </c>
      <c r="P994" s="19">
        <f t="shared" si="25"/>
        <v>0</v>
      </c>
      <c r="Q9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4" s="20">
        <f>IF(ISBLANK(N994),,IF(ISBLANK(H994),,(IF(N994="WON-EW",((((O994-1)*K994)*'complete results'!$B$2)+('complete results'!$B$2*(O994-1))),IF(N994="WON",((((O994-1)*K994)*'complete results'!$B$2)+('complete results'!$B$2*(O994-1))),IF(N994="PLACED",((((O994-1)*K994)*'complete results'!$B$2)-'complete results'!$B$2),IF(K994=0,-'complete results'!$B$2,IF(K994=0,-'complete results'!$B$2,-('complete results'!$B$2*2)))))))*D994))</f>
        <v>0</v>
      </c>
      <c r="S994">
        <f t="shared" si="24"/>
        <v>1</v>
      </c>
    </row>
    <row r="995" spans="9:19" ht="15" x14ac:dyDescent="0.2">
      <c r="I995" s="10"/>
      <c r="J995" s="10"/>
      <c r="K995" s="10"/>
      <c r="N995" s="7"/>
      <c r="O995" s="19">
        <f>((H995-1)*(1-(IF(I995="no",0,'complete results'!$B$3)))+1)</f>
        <v>5.0000000000000044E-2</v>
      </c>
      <c r="P995" s="19">
        <f t="shared" si="25"/>
        <v>0</v>
      </c>
      <c r="Q9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5" s="20">
        <f>IF(ISBLANK(N995),,IF(ISBLANK(H995),,(IF(N995="WON-EW",((((O995-1)*K995)*'complete results'!$B$2)+('complete results'!$B$2*(O995-1))),IF(N995="WON",((((O995-1)*K995)*'complete results'!$B$2)+('complete results'!$B$2*(O995-1))),IF(N995="PLACED",((((O995-1)*K995)*'complete results'!$B$2)-'complete results'!$B$2),IF(K995=0,-'complete results'!$B$2,IF(K995=0,-'complete results'!$B$2,-('complete results'!$B$2*2)))))))*D995))</f>
        <v>0</v>
      </c>
      <c r="S995">
        <f t="shared" si="24"/>
        <v>1</v>
      </c>
    </row>
    <row r="996" spans="9:19" ht="15" x14ac:dyDescent="0.2">
      <c r="I996" s="10"/>
      <c r="J996" s="10"/>
      <c r="K996" s="10"/>
      <c r="N996" s="7"/>
      <c r="O996" s="19">
        <f>((H996-1)*(1-(IF(I996="no",0,'complete results'!$B$3)))+1)</f>
        <v>5.0000000000000044E-2</v>
      </c>
      <c r="P996" s="19">
        <f t="shared" si="25"/>
        <v>0</v>
      </c>
      <c r="Q9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6" s="20">
        <f>IF(ISBLANK(N996),,IF(ISBLANK(H996),,(IF(N996="WON-EW",((((O996-1)*K996)*'complete results'!$B$2)+('complete results'!$B$2*(O996-1))),IF(N996="WON",((((O996-1)*K996)*'complete results'!$B$2)+('complete results'!$B$2*(O996-1))),IF(N996="PLACED",((((O996-1)*K996)*'complete results'!$B$2)-'complete results'!$B$2),IF(K996=0,-'complete results'!$B$2,IF(K996=0,-'complete results'!$B$2,-('complete results'!$B$2*2)))))))*D996))</f>
        <v>0</v>
      </c>
      <c r="S996">
        <f t="shared" si="24"/>
        <v>1</v>
      </c>
    </row>
    <row r="997" spans="9:19" ht="15" x14ac:dyDescent="0.2">
      <c r="I997" s="10"/>
      <c r="J997" s="10"/>
      <c r="K997" s="10"/>
      <c r="N997" s="7"/>
      <c r="O997" s="19">
        <f>((H997-1)*(1-(IF(I997="no",0,'complete results'!$B$3)))+1)</f>
        <v>5.0000000000000044E-2</v>
      </c>
      <c r="P997" s="19">
        <f t="shared" si="25"/>
        <v>0</v>
      </c>
      <c r="Q9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7" s="20">
        <f>IF(ISBLANK(N997),,IF(ISBLANK(H997),,(IF(N997="WON-EW",((((O997-1)*K997)*'complete results'!$B$2)+('complete results'!$B$2*(O997-1))),IF(N997="WON",((((O997-1)*K997)*'complete results'!$B$2)+('complete results'!$B$2*(O997-1))),IF(N997="PLACED",((((O997-1)*K997)*'complete results'!$B$2)-'complete results'!$B$2),IF(K997=0,-'complete results'!$B$2,IF(K997=0,-'complete results'!$B$2,-('complete results'!$B$2*2)))))))*D997))</f>
        <v>0</v>
      </c>
      <c r="S997">
        <f t="shared" si="24"/>
        <v>1</v>
      </c>
    </row>
    <row r="998" spans="9:19" ht="15" x14ac:dyDescent="0.2">
      <c r="I998" s="10"/>
      <c r="J998" s="10"/>
      <c r="K998" s="10"/>
      <c r="N998" s="7"/>
      <c r="O998" s="19">
        <f>((H998-1)*(1-(IF(I998="no",0,'complete results'!$B$3)))+1)</f>
        <v>5.0000000000000044E-2</v>
      </c>
      <c r="P998" s="19">
        <f t="shared" si="25"/>
        <v>0</v>
      </c>
      <c r="Q9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8" s="20">
        <f>IF(ISBLANK(N998),,IF(ISBLANK(H998),,(IF(N998="WON-EW",((((O998-1)*K998)*'complete results'!$B$2)+('complete results'!$B$2*(O998-1))),IF(N998="WON",((((O998-1)*K998)*'complete results'!$B$2)+('complete results'!$B$2*(O998-1))),IF(N998="PLACED",((((O998-1)*K998)*'complete results'!$B$2)-'complete results'!$B$2),IF(K998=0,-'complete results'!$B$2,IF(K998=0,-'complete results'!$B$2,-('complete results'!$B$2*2)))))))*D998))</f>
        <v>0</v>
      </c>
      <c r="S998">
        <f t="shared" si="24"/>
        <v>1</v>
      </c>
    </row>
    <row r="999" spans="9:19" ht="15" x14ac:dyDescent="0.2">
      <c r="I999" s="10"/>
      <c r="J999" s="10"/>
      <c r="K999" s="10"/>
      <c r="N999" s="7"/>
      <c r="O999" s="19">
        <f>((H999-1)*(1-(IF(I999="no",0,'complete results'!$B$3)))+1)</f>
        <v>5.0000000000000044E-2</v>
      </c>
      <c r="P999" s="19">
        <f t="shared" si="25"/>
        <v>0</v>
      </c>
      <c r="Q9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9" s="20">
        <f>IF(ISBLANK(N999),,IF(ISBLANK(H999),,(IF(N999="WON-EW",((((O999-1)*K999)*'complete results'!$B$2)+('complete results'!$B$2*(O999-1))),IF(N999="WON",((((O999-1)*K999)*'complete results'!$B$2)+('complete results'!$B$2*(O999-1))),IF(N999="PLACED",((((O999-1)*K999)*'complete results'!$B$2)-'complete results'!$B$2),IF(K999=0,-'complete results'!$B$2,IF(K999=0,-'complete results'!$B$2,-('complete results'!$B$2*2)))))))*D999))</f>
        <v>0</v>
      </c>
      <c r="S999">
        <f t="shared" si="24"/>
        <v>1</v>
      </c>
    </row>
    <row r="1000" spans="9:19" ht="15" x14ac:dyDescent="0.2">
      <c r="I1000" s="10"/>
      <c r="J1000" s="10"/>
      <c r="K1000" s="10"/>
      <c r="N1000" s="7"/>
      <c r="O1000" s="19">
        <f>((H1000-1)*(1-(IF(I1000="no",0,'complete results'!$B$3)))+1)</f>
        <v>5.0000000000000044E-2</v>
      </c>
      <c r="P1000" s="19">
        <f t="shared" si="25"/>
        <v>0</v>
      </c>
      <c r="Q10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0" s="20">
        <f>IF(ISBLANK(N1000),,IF(ISBLANK(H1000),,(IF(N1000="WON-EW",((((O1000-1)*K1000)*'complete results'!$B$2)+('complete results'!$B$2*(O1000-1))),IF(N1000="WON",((((O1000-1)*K1000)*'complete results'!$B$2)+('complete results'!$B$2*(O1000-1))),IF(N1000="PLACED",((((O1000-1)*K1000)*'complete results'!$B$2)-'complete results'!$B$2),IF(K1000=0,-'complete results'!$B$2,IF(K1000=0,-'complete results'!$B$2,-('complete results'!$B$2*2)))))))*D1000))</f>
        <v>0</v>
      </c>
      <c r="S1000">
        <f t="shared" si="24"/>
        <v>1</v>
      </c>
    </row>
    <row r="1001" spans="9:19" ht="15" x14ac:dyDescent="0.2">
      <c r="I1001" s="10"/>
      <c r="J1001" s="10"/>
      <c r="K1001" s="10"/>
      <c r="N1001" s="7"/>
      <c r="O1001" s="19">
        <f>((H1001-1)*(1-(IF(I1001="no",0,'complete results'!$B$3)))+1)</f>
        <v>5.0000000000000044E-2</v>
      </c>
      <c r="P1001" s="19">
        <f t="shared" si="25"/>
        <v>0</v>
      </c>
      <c r="Q10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1" s="20">
        <f>IF(ISBLANK(N1001),,IF(ISBLANK(H1001),,(IF(N1001="WON-EW",((((O1001-1)*K1001)*'complete results'!$B$2)+('complete results'!$B$2*(O1001-1))),IF(N1001="WON",((((O1001-1)*K1001)*'complete results'!$B$2)+('complete results'!$B$2*(O1001-1))),IF(N1001="PLACED",((((O1001-1)*K1001)*'complete results'!$B$2)-'complete results'!$B$2),IF(K1001=0,-'complete results'!$B$2,IF(K1001=0,-'complete results'!$B$2,-('complete results'!$B$2*2)))))))*D1001))</f>
        <v>0</v>
      </c>
      <c r="S1001">
        <f t="shared" ref="S1001:S1064" si="26">IF(ISBLANK(L1001),1,IF(ISBLANK(M1001),2,99))</f>
        <v>1</v>
      </c>
    </row>
    <row r="1002" spans="9:19" ht="15" x14ac:dyDescent="0.2">
      <c r="I1002" s="10"/>
      <c r="J1002" s="10"/>
      <c r="K1002" s="10"/>
      <c r="N1002" s="7"/>
      <c r="O1002" s="19">
        <f>((H1002-1)*(1-(IF(I1002="no",0,'complete results'!$B$3)))+1)</f>
        <v>5.0000000000000044E-2</v>
      </c>
      <c r="P1002" s="19">
        <f t="shared" si="25"/>
        <v>0</v>
      </c>
      <c r="Q10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2" s="20">
        <f>IF(ISBLANK(N1002),,IF(ISBLANK(H1002),,(IF(N1002="WON-EW",((((O1002-1)*K1002)*'complete results'!$B$2)+('complete results'!$B$2*(O1002-1))),IF(N1002="WON",((((O1002-1)*K1002)*'complete results'!$B$2)+('complete results'!$B$2*(O1002-1))),IF(N1002="PLACED",((((O1002-1)*K1002)*'complete results'!$B$2)-'complete results'!$B$2),IF(K1002=0,-'complete results'!$B$2,IF(K1002=0,-'complete results'!$B$2,-('complete results'!$B$2*2)))))))*D1002))</f>
        <v>0</v>
      </c>
      <c r="S1002">
        <f t="shared" si="26"/>
        <v>1</v>
      </c>
    </row>
    <row r="1003" spans="9:19" ht="15" x14ac:dyDescent="0.2">
      <c r="I1003" s="10"/>
      <c r="J1003" s="10"/>
      <c r="K1003" s="10"/>
      <c r="N1003" s="7"/>
      <c r="O1003" s="19">
        <f>((H1003-1)*(1-(IF(I1003="no",0,'complete results'!$B$3)))+1)</f>
        <v>5.0000000000000044E-2</v>
      </c>
      <c r="P1003" s="19">
        <f t="shared" si="25"/>
        <v>0</v>
      </c>
      <c r="Q10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3" s="20">
        <f>IF(ISBLANK(N1003),,IF(ISBLANK(H1003),,(IF(N1003="WON-EW",((((O1003-1)*K1003)*'complete results'!$B$2)+('complete results'!$B$2*(O1003-1))),IF(N1003="WON",((((O1003-1)*K1003)*'complete results'!$B$2)+('complete results'!$B$2*(O1003-1))),IF(N1003="PLACED",((((O1003-1)*K1003)*'complete results'!$B$2)-'complete results'!$B$2),IF(K1003=0,-'complete results'!$B$2,IF(K1003=0,-'complete results'!$B$2,-('complete results'!$B$2*2)))))))*D1003))</f>
        <v>0</v>
      </c>
      <c r="S1003">
        <f t="shared" si="26"/>
        <v>1</v>
      </c>
    </row>
    <row r="1004" spans="9:19" ht="15" x14ac:dyDescent="0.2">
      <c r="I1004" s="10"/>
      <c r="J1004" s="10"/>
      <c r="K1004" s="10"/>
      <c r="N1004" s="7"/>
      <c r="O1004" s="19">
        <f>((H1004-1)*(1-(IF(I1004="no",0,'complete results'!$B$3)))+1)</f>
        <v>5.0000000000000044E-2</v>
      </c>
      <c r="P1004" s="19">
        <f t="shared" si="25"/>
        <v>0</v>
      </c>
      <c r="Q10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4" s="20">
        <f>IF(ISBLANK(N1004),,IF(ISBLANK(H1004),,(IF(N1004="WON-EW",((((O1004-1)*K1004)*'complete results'!$B$2)+('complete results'!$B$2*(O1004-1))),IF(N1004="WON",((((O1004-1)*K1004)*'complete results'!$B$2)+('complete results'!$B$2*(O1004-1))),IF(N1004="PLACED",((((O1004-1)*K1004)*'complete results'!$B$2)-'complete results'!$B$2),IF(K1004=0,-'complete results'!$B$2,IF(K1004=0,-'complete results'!$B$2,-('complete results'!$B$2*2)))))))*D1004))</f>
        <v>0</v>
      </c>
      <c r="S1004">
        <f t="shared" si="26"/>
        <v>1</v>
      </c>
    </row>
    <row r="1005" spans="9:19" ht="15" x14ac:dyDescent="0.2">
      <c r="I1005" s="10"/>
      <c r="J1005" s="10"/>
      <c r="K1005" s="10"/>
      <c r="N1005" s="7"/>
      <c r="O1005" s="19">
        <f>((H1005-1)*(1-(IF(I1005="no",0,'complete results'!$B$3)))+1)</f>
        <v>5.0000000000000044E-2</v>
      </c>
      <c r="P1005" s="19">
        <f t="shared" si="25"/>
        <v>0</v>
      </c>
      <c r="Q10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5" s="20">
        <f>IF(ISBLANK(N1005),,IF(ISBLANK(H1005),,(IF(N1005="WON-EW",((((O1005-1)*K1005)*'complete results'!$B$2)+('complete results'!$B$2*(O1005-1))),IF(N1005="WON",((((O1005-1)*K1005)*'complete results'!$B$2)+('complete results'!$B$2*(O1005-1))),IF(N1005="PLACED",((((O1005-1)*K1005)*'complete results'!$B$2)-'complete results'!$B$2),IF(K1005=0,-'complete results'!$B$2,IF(K1005=0,-'complete results'!$B$2,-('complete results'!$B$2*2)))))))*D1005))</f>
        <v>0</v>
      </c>
      <c r="S1005">
        <f t="shared" si="26"/>
        <v>1</v>
      </c>
    </row>
    <row r="1006" spans="9:19" ht="15" x14ac:dyDescent="0.2">
      <c r="I1006" s="10"/>
      <c r="J1006" s="10"/>
      <c r="K1006" s="10"/>
      <c r="N1006" s="7"/>
      <c r="O1006" s="19">
        <f>((H1006-1)*(1-(IF(I1006="no",0,'complete results'!$B$3)))+1)</f>
        <v>5.0000000000000044E-2</v>
      </c>
      <c r="P1006" s="19">
        <f t="shared" si="25"/>
        <v>0</v>
      </c>
      <c r="Q10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6" s="20">
        <f>IF(ISBLANK(N1006),,IF(ISBLANK(H1006),,(IF(N1006="WON-EW",((((O1006-1)*K1006)*'complete results'!$B$2)+('complete results'!$B$2*(O1006-1))),IF(N1006="WON",((((O1006-1)*K1006)*'complete results'!$B$2)+('complete results'!$B$2*(O1006-1))),IF(N1006="PLACED",((((O1006-1)*K1006)*'complete results'!$B$2)-'complete results'!$B$2),IF(K1006=0,-'complete results'!$B$2,IF(K1006=0,-'complete results'!$B$2,-('complete results'!$B$2*2)))))))*D1006))</f>
        <v>0</v>
      </c>
      <c r="S1006">
        <f t="shared" si="26"/>
        <v>1</v>
      </c>
    </row>
    <row r="1007" spans="9:19" ht="15" x14ac:dyDescent="0.2">
      <c r="I1007" s="10"/>
      <c r="J1007" s="10"/>
      <c r="K1007" s="10"/>
      <c r="N1007" s="7"/>
      <c r="O1007" s="19">
        <f>((H1007-1)*(1-(IF(I1007="no",0,'complete results'!$B$3)))+1)</f>
        <v>5.0000000000000044E-2</v>
      </c>
      <c r="P1007" s="19">
        <f t="shared" ref="P1007:P1038" si="27">D1007*IF(J1007="yes",2,1)</f>
        <v>0</v>
      </c>
      <c r="Q10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7" s="20">
        <f>IF(ISBLANK(N1007),,IF(ISBLANK(H1007),,(IF(N1007="WON-EW",((((O1007-1)*K1007)*'complete results'!$B$2)+('complete results'!$B$2*(O1007-1))),IF(N1007="WON",((((O1007-1)*K1007)*'complete results'!$B$2)+('complete results'!$B$2*(O1007-1))),IF(N1007="PLACED",((((O1007-1)*K1007)*'complete results'!$B$2)-'complete results'!$B$2),IF(K1007=0,-'complete results'!$B$2,IF(K1007=0,-'complete results'!$B$2,-('complete results'!$B$2*2)))))))*D1007))</f>
        <v>0</v>
      </c>
      <c r="S1007">
        <f t="shared" si="26"/>
        <v>1</v>
      </c>
    </row>
    <row r="1008" spans="9:19" ht="15" x14ac:dyDescent="0.2">
      <c r="I1008" s="10"/>
      <c r="J1008" s="10"/>
      <c r="K1008" s="10"/>
      <c r="N1008" s="7"/>
      <c r="O1008" s="19">
        <f>((H1008-1)*(1-(IF(I1008="no",0,'complete results'!$B$3)))+1)</f>
        <v>5.0000000000000044E-2</v>
      </c>
      <c r="P1008" s="19">
        <f t="shared" si="27"/>
        <v>0</v>
      </c>
      <c r="Q10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8" s="20">
        <f>IF(ISBLANK(N1008),,IF(ISBLANK(H1008),,(IF(N1008="WON-EW",((((O1008-1)*K1008)*'complete results'!$B$2)+('complete results'!$B$2*(O1008-1))),IF(N1008="WON",((((O1008-1)*K1008)*'complete results'!$B$2)+('complete results'!$B$2*(O1008-1))),IF(N1008="PLACED",((((O1008-1)*K1008)*'complete results'!$B$2)-'complete results'!$B$2),IF(K1008=0,-'complete results'!$B$2,IF(K1008=0,-'complete results'!$B$2,-('complete results'!$B$2*2)))))))*D1008))</f>
        <v>0</v>
      </c>
      <c r="S1008">
        <f t="shared" si="26"/>
        <v>1</v>
      </c>
    </row>
    <row r="1009" spans="9:19" ht="15" x14ac:dyDescent="0.2">
      <c r="I1009" s="10"/>
      <c r="J1009" s="10"/>
      <c r="K1009" s="10"/>
      <c r="N1009" s="7"/>
      <c r="O1009" s="19">
        <f>((H1009-1)*(1-(IF(I1009="no",0,'complete results'!$B$3)))+1)</f>
        <v>5.0000000000000044E-2</v>
      </c>
      <c r="P1009" s="19">
        <f t="shared" si="27"/>
        <v>0</v>
      </c>
      <c r="Q10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9" s="20">
        <f>IF(ISBLANK(N1009),,IF(ISBLANK(H1009),,(IF(N1009="WON-EW",((((O1009-1)*K1009)*'complete results'!$B$2)+('complete results'!$B$2*(O1009-1))),IF(N1009="WON",((((O1009-1)*K1009)*'complete results'!$B$2)+('complete results'!$B$2*(O1009-1))),IF(N1009="PLACED",((((O1009-1)*K1009)*'complete results'!$B$2)-'complete results'!$B$2),IF(K1009=0,-'complete results'!$B$2,IF(K1009=0,-'complete results'!$B$2,-('complete results'!$B$2*2)))))))*D1009))</f>
        <v>0</v>
      </c>
      <c r="S1009">
        <f t="shared" si="26"/>
        <v>1</v>
      </c>
    </row>
    <row r="1010" spans="9:19" ht="15" x14ac:dyDescent="0.2">
      <c r="I1010" s="10"/>
      <c r="J1010" s="10"/>
      <c r="K1010" s="10"/>
      <c r="N1010" s="7"/>
      <c r="O1010" s="19">
        <f>((H1010-1)*(1-(IF(I1010="no",0,'complete results'!$B$3)))+1)</f>
        <v>5.0000000000000044E-2</v>
      </c>
      <c r="P1010" s="19">
        <f t="shared" si="27"/>
        <v>0</v>
      </c>
      <c r="Q10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0" s="20">
        <f>IF(ISBLANK(N1010),,IF(ISBLANK(H1010),,(IF(N1010="WON-EW",((((O1010-1)*K1010)*'complete results'!$B$2)+('complete results'!$B$2*(O1010-1))),IF(N1010="WON",((((O1010-1)*K1010)*'complete results'!$B$2)+('complete results'!$B$2*(O1010-1))),IF(N1010="PLACED",((((O1010-1)*K1010)*'complete results'!$B$2)-'complete results'!$B$2),IF(K1010=0,-'complete results'!$B$2,IF(K1010=0,-'complete results'!$B$2,-('complete results'!$B$2*2)))))))*D1010))</f>
        <v>0</v>
      </c>
      <c r="S1010">
        <f t="shared" si="26"/>
        <v>1</v>
      </c>
    </row>
    <row r="1011" spans="9:19" ht="15" x14ac:dyDescent="0.2">
      <c r="I1011" s="10"/>
      <c r="J1011" s="10"/>
      <c r="K1011" s="10"/>
      <c r="N1011" s="7"/>
      <c r="O1011" s="19">
        <f>((H1011-1)*(1-(IF(I1011="no",0,'complete results'!$B$3)))+1)</f>
        <v>5.0000000000000044E-2</v>
      </c>
      <c r="P1011" s="19">
        <f t="shared" si="27"/>
        <v>0</v>
      </c>
      <c r="Q10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1" s="20">
        <f>IF(ISBLANK(N1011),,IF(ISBLANK(H1011),,(IF(N1011="WON-EW",((((O1011-1)*K1011)*'complete results'!$B$2)+('complete results'!$B$2*(O1011-1))),IF(N1011="WON",((((O1011-1)*K1011)*'complete results'!$B$2)+('complete results'!$B$2*(O1011-1))),IF(N1011="PLACED",((((O1011-1)*K1011)*'complete results'!$B$2)-'complete results'!$B$2),IF(K1011=0,-'complete results'!$B$2,IF(K1011=0,-'complete results'!$B$2,-('complete results'!$B$2*2)))))))*D1011))</f>
        <v>0</v>
      </c>
      <c r="S1011">
        <f t="shared" si="26"/>
        <v>1</v>
      </c>
    </row>
    <row r="1012" spans="9:19" ht="15" x14ac:dyDescent="0.2">
      <c r="I1012" s="10"/>
      <c r="J1012" s="10"/>
      <c r="K1012" s="10"/>
      <c r="N1012" s="7"/>
      <c r="O1012" s="19">
        <f>((H1012-1)*(1-(IF(I1012="no",0,'complete results'!$B$3)))+1)</f>
        <v>5.0000000000000044E-2</v>
      </c>
      <c r="P1012" s="19">
        <f t="shared" si="27"/>
        <v>0</v>
      </c>
      <c r="Q10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2" s="20">
        <f>IF(ISBLANK(N1012),,IF(ISBLANK(H1012),,(IF(N1012="WON-EW",((((O1012-1)*K1012)*'complete results'!$B$2)+('complete results'!$B$2*(O1012-1))),IF(N1012="WON",((((O1012-1)*K1012)*'complete results'!$B$2)+('complete results'!$B$2*(O1012-1))),IF(N1012="PLACED",((((O1012-1)*K1012)*'complete results'!$B$2)-'complete results'!$B$2),IF(K1012=0,-'complete results'!$B$2,IF(K1012=0,-'complete results'!$B$2,-('complete results'!$B$2*2)))))))*D1012))</f>
        <v>0</v>
      </c>
      <c r="S1012">
        <f t="shared" si="26"/>
        <v>1</v>
      </c>
    </row>
    <row r="1013" spans="9:19" ht="15" x14ac:dyDescent="0.2">
      <c r="I1013" s="10"/>
      <c r="J1013" s="10"/>
      <c r="K1013" s="10"/>
      <c r="N1013" s="7"/>
      <c r="O1013" s="19">
        <f>((H1013-1)*(1-(IF(I1013="no",0,'complete results'!$B$3)))+1)</f>
        <v>5.0000000000000044E-2</v>
      </c>
      <c r="P1013" s="19">
        <f t="shared" si="27"/>
        <v>0</v>
      </c>
      <c r="Q10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3" s="20">
        <f>IF(ISBLANK(N1013),,IF(ISBLANK(H1013),,(IF(N1013="WON-EW",((((O1013-1)*K1013)*'complete results'!$B$2)+('complete results'!$B$2*(O1013-1))),IF(N1013="WON",((((O1013-1)*K1013)*'complete results'!$B$2)+('complete results'!$B$2*(O1013-1))),IF(N1013="PLACED",((((O1013-1)*K1013)*'complete results'!$B$2)-'complete results'!$B$2),IF(K1013=0,-'complete results'!$B$2,IF(K1013=0,-'complete results'!$B$2,-('complete results'!$B$2*2)))))))*D1013))</f>
        <v>0</v>
      </c>
      <c r="S1013">
        <f t="shared" si="26"/>
        <v>1</v>
      </c>
    </row>
    <row r="1014" spans="9:19" ht="15" x14ac:dyDescent="0.2">
      <c r="I1014" s="10"/>
      <c r="J1014" s="10"/>
      <c r="K1014" s="10"/>
      <c r="N1014" s="7"/>
      <c r="O1014" s="19">
        <f>((H1014-1)*(1-(IF(I1014="no",0,'complete results'!$B$3)))+1)</f>
        <v>5.0000000000000044E-2</v>
      </c>
      <c r="P1014" s="19">
        <f t="shared" si="27"/>
        <v>0</v>
      </c>
      <c r="Q10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4" s="20">
        <f>IF(ISBLANK(N1014),,IF(ISBLANK(H1014),,(IF(N1014="WON-EW",((((O1014-1)*K1014)*'complete results'!$B$2)+('complete results'!$B$2*(O1014-1))),IF(N1014="WON",((((O1014-1)*K1014)*'complete results'!$B$2)+('complete results'!$B$2*(O1014-1))),IF(N1014="PLACED",((((O1014-1)*K1014)*'complete results'!$B$2)-'complete results'!$B$2),IF(K1014=0,-'complete results'!$B$2,IF(K1014=0,-'complete results'!$B$2,-('complete results'!$B$2*2)))))))*D1014))</f>
        <v>0</v>
      </c>
      <c r="S1014">
        <f t="shared" si="26"/>
        <v>1</v>
      </c>
    </row>
    <row r="1015" spans="9:19" ht="15" x14ac:dyDescent="0.2">
      <c r="I1015" s="10"/>
      <c r="J1015" s="10"/>
      <c r="K1015" s="10"/>
      <c r="N1015" s="7"/>
      <c r="O1015" s="19">
        <f>((H1015-1)*(1-(IF(I1015="no",0,'complete results'!$B$3)))+1)</f>
        <v>5.0000000000000044E-2</v>
      </c>
      <c r="P1015" s="19">
        <f t="shared" si="27"/>
        <v>0</v>
      </c>
      <c r="Q10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5" s="20">
        <f>IF(ISBLANK(N1015),,IF(ISBLANK(H1015),,(IF(N1015="WON-EW",((((O1015-1)*K1015)*'complete results'!$B$2)+('complete results'!$B$2*(O1015-1))),IF(N1015="WON",((((O1015-1)*K1015)*'complete results'!$B$2)+('complete results'!$B$2*(O1015-1))),IF(N1015="PLACED",((((O1015-1)*K1015)*'complete results'!$B$2)-'complete results'!$B$2),IF(K1015=0,-'complete results'!$B$2,IF(K1015=0,-'complete results'!$B$2,-('complete results'!$B$2*2)))))))*D1015))</f>
        <v>0</v>
      </c>
      <c r="S1015">
        <f t="shared" si="26"/>
        <v>1</v>
      </c>
    </row>
    <row r="1016" spans="9:19" ht="15" x14ac:dyDescent="0.2">
      <c r="I1016" s="10"/>
      <c r="J1016" s="10"/>
      <c r="K1016" s="10"/>
      <c r="N1016" s="7"/>
      <c r="O1016" s="19">
        <f>((H1016-1)*(1-(IF(I1016="no",0,'complete results'!$B$3)))+1)</f>
        <v>5.0000000000000044E-2</v>
      </c>
      <c r="P1016" s="19">
        <f t="shared" si="27"/>
        <v>0</v>
      </c>
      <c r="Q10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6" s="20">
        <f>IF(ISBLANK(N1016),,IF(ISBLANK(H1016),,(IF(N1016="WON-EW",((((O1016-1)*K1016)*'complete results'!$B$2)+('complete results'!$B$2*(O1016-1))),IF(N1016="WON",((((O1016-1)*K1016)*'complete results'!$B$2)+('complete results'!$B$2*(O1016-1))),IF(N1016="PLACED",((((O1016-1)*K1016)*'complete results'!$B$2)-'complete results'!$B$2),IF(K1016=0,-'complete results'!$B$2,IF(K1016=0,-'complete results'!$B$2,-('complete results'!$B$2*2)))))))*D1016))</f>
        <v>0</v>
      </c>
      <c r="S1016">
        <f t="shared" si="26"/>
        <v>1</v>
      </c>
    </row>
    <row r="1017" spans="9:19" ht="15" x14ac:dyDescent="0.2">
      <c r="I1017" s="10"/>
      <c r="J1017" s="10"/>
      <c r="K1017" s="10"/>
      <c r="N1017" s="7"/>
      <c r="O1017" s="19">
        <f>((H1017-1)*(1-(IF(I1017="no",0,'complete results'!$B$3)))+1)</f>
        <v>5.0000000000000044E-2</v>
      </c>
      <c r="P1017" s="19">
        <f t="shared" si="27"/>
        <v>0</v>
      </c>
      <c r="Q10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7" s="20">
        <f>IF(ISBLANK(N1017),,IF(ISBLANK(H1017),,(IF(N1017="WON-EW",((((O1017-1)*K1017)*'complete results'!$B$2)+('complete results'!$B$2*(O1017-1))),IF(N1017="WON",((((O1017-1)*K1017)*'complete results'!$B$2)+('complete results'!$B$2*(O1017-1))),IF(N1017="PLACED",((((O1017-1)*K1017)*'complete results'!$B$2)-'complete results'!$B$2),IF(K1017=0,-'complete results'!$B$2,IF(K1017=0,-'complete results'!$B$2,-('complete results'!$B$2*2)))))))*D1017))</f>
        <v>0</v>
      </c>
      <c r="S1017">
        <f t="shared" si="26"/>
        <v>1</v>
      </c>
    </row>
    <row r="1018" spans="9:19" ht="15" x14ac:dyDescent="0.2">
      <c r="I1018" s="10"/>
      <c r="J1018" s="10"/>
      <c r="K1018" s="10"/>
      <c r="N1018" s="7"/>
      <c r="O1018" s="19">
        <f>((H1018-1)*(1-(IF(I1018="no",0,'complete results'!$B$3)))+1)</f>
        <v>5.0000000000000044E-2</v>
      </c>
      <c r="P1018" s="19">
        <f t="shared" si="27"/>
        <v>0</v>
      </c>
      <c r="Q10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8" s="20">
        <f>IF(ISBLANK(N1018),,IF(ISBLANK(H1018),,(IF(N1018="WON-EW",((((O1018-1)*K1018)*'complete results'!$B$2)+('complete results'!$B$2*(O1018-1))),IF(N1018="WON",((((O1018-1)*K1018)*'complete results'!$B$2)+('complete results'!$B$2*(O1018-1))),IF(N1018="PLACED",((((O1018-1)*K1018)*'complete results'!$B$2)-'complete results'!$B$2),IF(K1018=0,-'complete results'!$B$2,IF(K1018=0,-'complete results'!$B$2,-('complete results'!$B$2*2)))))))*D1018))</f>
        <v>0</v>
      </c>
      <c r="S1018">
        <f t="shared" si="26"/>
        <v>1</v>
      </c>
    </row>
    <row r="1019" spans="9:19" ht="15" x14ac:dyDescent="0.2">
      <c r="I1019" s="10"/>
      <c r="J1019" s="10"/>
      <c r="K1019" s="10"/>
      <c r="N1019" s="7"/>
      <c r="O1019" s="19">
        <f>((H1019-1)*(1-(IF(I1019="no",0,'complete results'!$B$3)))+1)</f>
        <v>5.0000000000000044E-2</v>
      </c>
      <c r="P1019" s="19">
        <f t="shared" si="27"/>
        <v>0</v>
      </c>
      <c r="Q10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9" s="20">
        <f>IF(ISBLANK(N1019),,IF(ISBLANK(H1019),,(IF(N1019="WON-EW",((((O1019-1)*K1019)*'complete results'!$B$2)+('complete results'!$B$2*(O1019-1))),IF(N1019="WON",((((O1019-1)*K1019)*'complete results'!$B$2)+('complete results'!$B$2*(O1019-1))),IF(N1019="PLACED",((((O1019-1)*K1019)*'complete results'!$B$2)-'complete results'!$B$2),IF(K1019=0,-'complete results'!$B$2,IF(K1019=0,-'complete results'!$B$2,-('complete results'!$B$2*2)))))))*D1019))</f>
        <v>0</v>
      </c>
      <c r="S1019">
        <f t="shared" si="26"/>
        <v>1</v>
      </c>
    </row>
    <row r="1020" spans="9:19" ht="15" x14ac:dyDescent="0.2">
      <c r="I1020" s="10"/>
      <c r="J1020" s="10"/>
      <c r="K1020" s="10"/>
      <c r="N1020" s="7"/>
      <c r="O1020" s="19">
        <f>((H1020-1)*(1-(IF(I1020="no",0,'complete results'!$B$3)))+1)</f>
        <v>5.0000000000000044E-2</v>
      </c>
      <c r="P1020" s="19">
        <f t="shared" si="27"/>
        <v>0</v>
      </c>
      <c r="Q10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0" s="20">
        <f>IF(ISBLANK(N1020),,IF(ISBLANK(H1020),,(IF(N1020="WON-EW",((((O1020-1)*K1020)*'complete results'!$B$2)+('complete results'!$B$2*(O1020-1))),IF(N1020="WON",((((O1020-1)*K1020)*'complete results'!$B$2)+('complete results'!$B$2*(O1020-1))),IF(N1020="PLACED",((((O1020-1)*K1020)*'complete results'!$B$2)-'complete results'!$B$2),IF(K1020=0,-'complete results'!$B$2,IF(K1020=0,-'complete results'!$B$2,-('complete results'!$B$2*2)))))))*D1020))</f>
        <v>0</v>
      </c>
      <c r="S1020">
        <f t="shared" si="26"/>
        <v>1</v>
      </c>
    </row>
    <row r="1021" spans="9:19" ht="15" x14ac:dyDescent="0.2">
      <c r="I1021" s="10"/>
      <c r="J1021" s="10"/>
      <c r="K1021" s="10"/>
      <c r="N1021" s="7"/>
      <c r="O1021" s="19">
        <f>((H1021-1)*(1-(IF(I1021="no",0,'complete results'!$B$3)))+1)</f>
        <v>5.0000000000000044E-2</v>
      </c>
      <c r="P1021" s="19">
        <f t="shared" si="27"/>
        <v>0</v>
      </c>
      <c r="Q10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1" s="20">
        <f>IF(ISBLANK(N1021),,IF(ISBLANK(H1021),,(IF(N1021="WON-EW",((((O1021-1)*K1021)*'complete results'!$B$2)+('complete results'!$B$2*(O1021-1))),IF(N1021="WON",((((O1021-1)*K1021)*'complete results'!$B$2)+('complete results'!$B$2*(O1021-1))),IF(N1021="PLACED",((((O1021-1)*K1021)*'complete results'!$B$2)-'complete results'!$B$2),IF(K1021=0,-'complete results'!$B$2,IF(K1021=0,-'complete results'!$B$2,-('complete results'!$B$2*2)))))))*D1021))</f>
        <v>0</v>
      </c>
      <c r="S1021">
        <f t="shared" si="26"/>
        <v>1</v>
      </c>
    </row>
    <row r="1022" spans="9:19" ht="15" x14ac:dyDescent="0.2">
      <c r="I1022" s="10"/>
      <c r="J1022" s="10"/>
      <c r="K1022" s="10"/>
      <c r="N1022" s="7"/>
      <c r="O1022" s="19">
        <f>((H1022-1)*(1-(IF(I1022="no",0,'complete results'!$B$3)))+1)</f>
        <v>5.0000000000000044E-2</v>
      </c>
      <c r="P1022" s="19">
        <f t="shared" si="27"/>
        <v>0</v>
      </c>
      <c r="Q10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2" s="20">
        <f>IF(ISBLANK(N1022),,IF(ISBLANK(H1022),,(IF(N1022="WON-EW",((((O1022-1)*K1022)*'complete results'!$B$2)+('complete results'!$B$2*(O1022-1))),IF(N1022="WON",((((O1022-1)*K1022)*'complete results'!$B$2)+('complete results'!$B$2*(O1022-1))),IF(N1022="PLACED",((((O1022-1)*K1022)*'complete results'!$B$2)-'complete results'!$B$2),IF(K1022=0,-'complete results'!$B$2,IF(K1022=0,-'complete results'!$B$2,-('complete results'!$B$2*2)))))))*D1022))</f>
        <v>0</v>
      </c>
      <c r="S1022">
        <f t="shared" si="26"/>
        <v>1</v>
      </c>
    </row>
    <row r="1023" spans="9:19" ht="15" x14ac:dyDescent="0.2">
      <c r="I1023" s="10"/>
      <c r="J1023" s="10"/>
      <c r="K1023" s="10"/>
      <c r="N1023" s="7"/>
      <c r="O1023" s="19">
        <f>((H1023-1)*(1-(IF(I1023="no",0,'complete results'!$B$3)))+1)</f>
        <v>5.0000000000000044E-2</v>
      </c>
      <c r="P1023" s="19">
        <f t="shared" si="27"/>
        <v>0</v>
      </c>
      <c r="Q10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3" s="20">
        <f>IF(ISBLANK(N1023),,IF(ISBLANK(H1023),,(IF(N1023="WON-EW",((((O1023-1)*K1023)*'complete results'!$B$2)+('complete results'!$B$2*(O1023-1))),IF(N1023="WON",((((O1023-1)*K1023)*'complete results'!$B$2)+('complete results'!$B$2*(O1023-1))),IF(N1023="PLACED",((((O1023-1)*K1023)*'complete results'!$B$2)-'complete results'!$B$2),IF(K1023=0,-'complete results'!$B$2,IF(K1023=0,-'complete results'!$B$2,-('complete results'!$B$2*2)))))))*D1023))</f>
        <v>0</v>
      </c>
      <c r="S1023">
        <f t="shared" si="26"/>
        <v>1</v>
      </c>
    </row>
    <row r="1024" spans="9:19" ht="15" x14ac:dyDescent="0.2">
      <c r="I1024" s="10"/>
      <c r="J1024" s="10"/>
      <c r="K1024" s="10"/>
      <c r="N1024" s="7"/>
      <c r="O1024" s="19">
        <f>((H1024-1)*(1-(IF(I1024="no",0,'complete results'!$B$3)))+1)</f>
        <v>5.0000000000000044E-2</v>
      </c>
      <c r="P1024" s="19">
        <f t="shared" si="27"/>
        <v>0</v>
      </c>
      <c r="Q10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4" s="20">
        <f>IF(ISBLANK(N1024),,IF(ISBLANK(H1024),,(IF(N1024="WON-EW",((((O1024-1)*K1024)*'complete results'!$B$2)+('complete results'!$B$2*(O1024-1))),IF(N1024="WON",((((O1024-1)*K1024)*'complete results'!$B$2)+('complete results'!$B$2*(O1024-1))),IF(N1024="PLACED",((((O1024-1)*K1024)*'complete results'!$B$2)-'complete results'!$B$2),IF(K1024=0,-'complete results'!$B$2,IF(K1024=0,-'complete results'!$B$2,-('complete results'!$B$2*2)))))))*D1024))</f>
        <v>0</v>
      </c>
      <c r="S1024">
        <f t="shared" si="26"/>
        <v>1</v>
      </c>
    </row>
    <row r="1025" spans="9:19" ht="15" x14ac:dyDescent="0.2">
      <c r="I1025" s="10"/>
      <c r="J1025" s="10"/>
      <c r="K1025" s="10"/>
      <c r="N1025" s="7"/>
      <c r="O1025" s="19">
        <f>((H1025-1)*(1-(IF(I1025="no",0,'complete results'!$B$3)))+1)</f>
        <v>5.0000000000000044E-2</v>
      </c>
      <c r="P1025" s="19">
        <f t="shared" si="27"/>
        <v>0</v>
      </c>
      <c r="Q10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5" s="20">
        <f>IF(ISBLANK(N1025),,IF(ISBLANK(H1025),,(IF(N1025="WON-EW",((((O1025-1)*K1025)*'complete results'!$B$2)+('complete results'!$B$2*(O1025-1))),IF(N1025="WON",((((O1025-1)*K1025)*'complete results'!$B$2)+('complete results'!$B$2*(O1025-1))),IF(N1025="PLACED",((((O1025-1)*K1025)*'complete results'!$B$2)-'complete results'!$B$2),IF(K1025=0,-'complete results'!$B$2,IF(K1025=0,-'complete results'!$B$2,-('complete results'!$B$2*2)))))))*D1025))</f>
        <v>0</v>
      </c>
      <c r="S1025">
        <f t="shared" si="26"/>
        <v>1</v>
      </c>
    </row>
    <row r="1026" spans="9:19" ht="15" x14ac:dyDescent="0.2">
      <c r="I1026" s="10"/>
      <c r="J1026" s="10"/>
      <c r="K1026" s="10"/>
      <c r="N1026" s="7"/>
      <c r="O1026" s="19">
        <f>((H1026-1)*(1-(IF(I1026="no",0,'complete results'!$B$3)))+1)</f>
        <v>5.0000000000000044E-2</v>
      </c>
      <c r="P1026" s="19">
        <f t="shared" si="27"/>
        <v>0</v>
      </c>
      <c r="Q10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6" s="20">
        <f>IF(ISBLANK(N1026),,IF(ISBLANK(H1026),,(IF(N1026="WON-EW",((((O1026-1)*K1026)*'complete results'!$B$2)+('complete results'!$B$2*(O1026-1))),IF(N1026="WON",((((O1026-1)*K1026)*'complete results'!$B$2)+('complete results'!$B$2*(O1026-1))),IF(N1026="PLACED",((((O1026-1)*K1026)*'complete results'!$B$2)-'complete results'!$B$2),IF(K1026=0,-'complete results'!$B$2,IF(K1026=0,-'complete results'!$B$2,-('complete results'!$B$2*2)))))))*D1026))</f>
        <v>0</v>
      </c>
      <c r="S1026">
        <f t="shared" si="26"/>
        <v>1</v>
      </c>
    </row>
    <row r="1027" spans="9:19" ht="15" x14ac:dyDescent="0.2">
      <c r="I1027" s="10"/>
      <c r="J1027" s="10"/>
      <c r="K1027" s="10"/>
      <c r="N1027" s="7"/>
      <c r="O1027" s="19">
        <f>((H1027-1)*(1-(IF(I1027="no",0,'complete results'!$B$3)))+1)</f>
        <v>5.0000000000000044E-2</v>
      </c>
      <c r="P1027" s="19">
        <f t="shared" si="27"/>
        <v>0</v>
      </c>
      <c r="Q10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7" s="20">
        <f>IF(ISBLANK(N1027),,IF(ISBLANK(H1027),,(IF(N1027="WON-EW",((((O1027-1)*K1027)*'complete results'!$B$2)+('complete results'!$B$2*(O1027-1))),IF(N1027="WON",((((O1027-1)*K1027)*'complete results'!$B$2)+('complete results'!$B$2*(O1027-1))),IF(N1027="PLACED",((((O1027-1)*K1027)*'complete results'!$B$2)-'complete results'!$B$2),IF(K1027=0,-'complete results'!$B$2,IF(K1027=0,-'complete results'!$B$2,-('complete results'!$B$2*2)))))))*D1027))</f>
        <v>0</v>
      </c>
      <c r="S1027">
        <f t="shared" si="26"/>
        <v>1</v>
      </c>
    </row>
    <row r="1028" spans="9:19" ht="15" x14ac:dyDescent="0.2">
      <c r="I1028" s="10"/>
      <c r="J1028" s="10"/>
      <c r="K1028" s="10"/>
      <c r="N1028" s="7"/>
      <c r="O1028" s="19">
        <f>((H1028-1)*(1-(IF(I1028="no",0,'complete results'!$B$3)))+1)</f>
        <v>5.0000000000000044E-2</v>
      </c>
      <c r="P1028" s="19">
        <f t="shared" si="27"/>
        <v>0</v>
      </c>
      <c r="Q10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8" s="20">
        <f>IF(ISBLANK(N1028),,IF(ISBLANK(H1028),,(IF(N1028="WON-EW",((((O1028-1)*K1028)*'complete results'!$B$2)+('complete results'!$B$2*(O1028-1))),IF(N1028="WON",((((O1028-1)*K1028)*'complete results'!$B$2)+('complete results'!$B$2*(O1028-1))),IF(N1028="PLACED",((((O1028-1)*K1028)*'complete results'!$B$2)-'complete results'!$B$2),IF(K1028=0,-'complete results'!$B$2,IF(K1028=0,-'complete results'!$B$2,-('complete results'!$B$2*2)))))))*D1028))</f>
        <v>0</v>
      </c>
      <c r="S1028">
        <f t="shared" si="26"/>
        <v>1</v>
      </c>
    </row>
    <row r="1029" spans="9:19" ht="15" x14ac:dyDescent="0.2">
      <c r="I1029" s="10"/>
      <c r="J1029" s="10"/>
      <c r="K1029" s="10"/>
      <c r="N1029" s="7"/>
      <c r="O1029" s="19">
        <f>((H1029-1)*(1-(IF(I1029="no",0,'complete results'!$B$3)))+1)</f>
        <v>5.0000000000000044E-2</v>
      </c>
      <c r="P1029" s="19">
        <f t="shared" si="27"/>
        <v>0</v>
      </c>
      <c r="Q10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9" s="20">
        <f>IF(ISBLANK(N1029),,IF(ISBLANK(H1029),,(IF(N1029="WON-EW",((((O1029-1)*K1029)*'complete results'!$B$2)+('complete results'!$B$2*(O1029-1))),IF(N1029="WON",((((O1029-1)*K1029)*'complete results'!$B$2)+('complete results'!$B$2*(O1029-1))),IF(N1029="PLACED",((((O1029-1)*K1029)*'complete results'!$B$2)-'complete results'!$B$2),IF(K1029=0,-'complete results'!$B$2,IF(K1029=0,-'complete results'!$B$2,-('complete results'!$B$2*2)))))))*D1029))</f>
        <v>0</v>
      </c>
      <c r="S1029">
        <f t="shared" si="26"/>
        <v>1</v>
      </c>
    </row>
    <row r="1030" spans="9:19" ht="15" x14ac:dyDescent="0.2">
      <c r="I1030" s="10"/>
      <c r="J1030" s="10"/>
      <c r="K1030" s="10"/>
      <c r="N1030" s="7"/>
      <c r="O1030" s="19">
        <f>((H1030-1)*(1-(IF(I1030="no",0,'complete results'!$B$3)))+1)</f>
        <v>5.0000000000000044E-2</v>
      </c>
      <c r="P1030" s="19">
        <f t="shared" si="27"/>
        <v>0</v>
      </c>
      <c r="Q10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0" s="20">
        <f>IF(ISBLANK(N1030),,IF(ISBLANK(H1030),,(IF(N1030="WON-EW",((((O1030-1)*K1030)*'complete results'!$B$2)+('complete results'!$B$2*(O1030-1))),IF(N1030="WON",((((O1030-1)*K1030)*'complete results'!$B$2)+('complete results'!$B$2*(O1030-1))),IF(N1030="PLACED",((((O1030-1)*K1030)*'complete results'!$B$2)-'complete results'!$B$2),IF(K1030=0,-'complete results'!$B$2,IF(K1030=0,-'complete results'!$B$2,-('complete results'!$B$2*2)))))))*D1030))</f>
        <v>0</v>
      </c>
      <c r="S1030">
        <f t="shared" si="26"/>
        <v>1</v>
      </c>
    </row>
    <row r="1031" spans="9:19" ht="15" x14ac:dyDescent="0.2">
      <c r="I1031" s="10"/>
      <c r="J1031" s="10"/>
      <c r="K1031" s="10"/>
      <c r="N1031" s="7"/>
      <c r="O1031" s="19">
        <f>((H1031-1)*(1-(IF(I1031="no",0,'complete results'!$B$3)))+1)</f>
        <v>5.0000000000000044E-2</v>
      </c>
      <c r="P1031" s="19">
        <f t="shared" si="27"/>
        <v>0</v>
      </c>
      <c r="Q10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1" s="20">
        <f>IF(ISBLANK(N1031),,IF(ISBLANK(H1031),,(IF(N1031="WON-EW",((((O1031-1)*K1031)*'complete results'!$B$2)+('complete results'!$B$2*(O1031-1))),IF(N1031="WON",((((O1031-1)*K1031)*'complete results'!$B$2)+('complete results'!$B$2*(O1031-1))),IF(N1031="PLACED",((((O1031-1)*K1031)*'complete results'!$B$2)-'complete results'!$B$2),IF(K1031=0,-'complete results'!$B$2,IF(K1031=0,-'complete results'!$B$2,-('complete results'!$B$2*2)))))))*D1031))</f>
        <v>0</v>
      </c>
      <c r="S1031">
        <f t="shared" si="26"/>
        <v>1</v>
      </c>
    </row>
    <row r="1032" spans="9:19" ht="15" x14ac:dyDescent="0.2">
      <c r="I1032" s="10"/>
      <c r="J1032" s="10"/>
      <c r="K1032" s="10"/>
      <c r="N1032" s="7"/>
      <c r="O1032" s="19">
        <f>((H1032-1)*(1-(IF(I1032="no",0,'complete results'!$B$3)))+1)</f>
        <v>5.0000000000000044E-2</v>
      </c>
      <c r="P1032" s="19">
        <f t="shared" si="27"/>
        <v>0</v>
      </c>
      <c r="Q10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2" s="20">
        <f>IF(ISBLANK(N1032),,IF(ISBLANK(H1032),,(IF(N1032="WON-EW",((((O1032-1)*K1032)*'complete results'!$B$2)+('complete results'!$B$2*(O1032-1))),IF(N1032="WON",((((O1032-1)*K1032)*'complete results'!$B$2)+('complete results'!$B$2*(O1032-1))),IF(N1032="PLACED",((((O1032-1)*K1032)*'complete results'!$B$2)-'complete results'!$B$2),IF(K1032=0,-'complete results'!$B$2,IF(K1032=0,-'complete results'!$B$2,-('complete results'!$B$2*2)))))))*D1032))</f>
        <v>0</v>
      </c>
      <c r="S1032">
        <f t="shared" si="26"/>
        <v>1</v>
      </c>
    </row>
    <row r="1033" spans="9:19" ht="15" x14ac:dyDescent="0.2">
      <c r="I1033" s="10"/>
      <c r="J1033" s="10"/>
      <c r="K1033" s="10"/>
      <c r="N1033" s="7"/>
      <c r="O1033" s="19">
        <f>((H1033-1)*(1-(IF(I1033="no",0,'complete results'!$B$3)))+1)</f>
        <v>5.0000000000000044E-2</v>
      </c>
      <c r="P1033" s="19">
        <f t="shared" si="27"/>
        <v>0</v>
      </c>
      <c r="Q10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3" s="20">
        <f>IF(ISBLANK(N1033),,IF(ISBLANK(H1033),,(IF(N1033="WON-EW",((((O1033-1)*K1033)*'complete results'!$B$2)+('complete results'!$B$2*(O1033-1))),IF(N1033="WON",((((O1033-1)*K1033)*'complete results'!$B$2)+('complete results'!$B$2*(O1033-1))),IF(N1033="PLACED",((((O1033-1)*K1033)*'complete results'!$B$2)-'complete results'!$B$2),IF(K1033=0,-'complete results'!$B$2,IF(K1033=0,-'complete results'!$B$2,-('complete results'!$B$2*2)))))))*D1033))</f>
        <v>0</v>
      </c>
      <c r="S1033">
        <f t="shared" si="26"/>
        <v>1</v>
      </c>
    </row>
    <row r="1034" spans="9:19" ht="15" x14ac:dyDescent="0.2">
      <c r="I1034" s="10"/>
      <c r="J1034" s="10"/>
      <c r="K1034" s="10"/>
      <c r="N1034" s="7"/>
      <c r="O1034" s="19">
        <f>((H1034-1)*(1-(IF(I1034="no",0,'complete results'!$B$3)))+1)</f>
        <v>5.0000000000000044E-2</v>
      </c>
      <c r="P1034" s="19">
        <f t="shared" si="27"/>
        <v>0</v>
      </c>
      <c r="Q10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4" s="20">
        <f>IF(ISBLANK(N1034),,IF(ISBLANK(H1034),,(IF(N1034="WON-EW",((((O1034-1)*K1034)*'complete results'!$B$2)+('complete results'!$B$2*(O1034-1))),IF(N1034="WON",((((O1034-1)*K1034)*'complete results'!$B$2)+('complete results'!$B$2*(O1034-1))),IF(N1034="PLACED",((((O1034-1)*K1034)*'complete results'!$B$2)-'complete results'!$B$2),IF(K1034=0,-'complete results'!$B$2,IF(K1034=0,-'complete results'!$B$2,-('complete results'!$B$2*2)))))))*D1034))</f>
        <v>0</v>
      </c>
      <c r="S1034">
        <f t="shared" si="26"/>
        <v>1</v>
      </c>
    </row>
    <row r="1035" spans="9:19" ht="15" x14ac:dyDescent="0.2">
      <c r="I1035" s="10"/>
      <c r="J1035" s="10"/>
      <c r="K1035" s="10"/>
      <c r="N1035" s="7"/>
      <c r="O1035" s="19">
        <f>((H1035-1)*(1-(IF(I1035="no",0,'complete results'!$B$3)))+1)</f>
        <v>5.0000000000000044E-2</v>
      </c>
      <c r="P1035" s="19">
        <f t="shared" si="27"/>
        <v>0</v>
      </c>
      <c r="Q10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5" s="20">
        <f>IF(ISBLANK(N1035),,IF(ISBLANK(H1035),,(IF(N1035="WON-EW",((((O1035-1)*K1035)*'complete results'!$B$2)+('complete results'!$B$2*(O1035-1))),IF(N1035="WON",((((O1035-1)*K1035)*'complete results'!$B$2)+('complete results'!$B$2*(O1035-1))),IF(N1035="PLACED",((((O1035-1)*K1035)*'complete results'!$B$2)-'complete results'!$B$2),IF(K1035=0,-'complete results'!$B$2,IF(K1035=0,-'complete results'!$B$2,-('complete results'!$B$2*2)))))))*D1035))</f>
        <v>0</v>
      </c>
      <c r="S1035">
        <f t="shared" si="26"/>
        <v>1</v>
      </c>
    </row>
    <row r="1036" spans="9:19" ht="15" x14ac:dyDescent="0.2">
      <c r="I1036" s="10"/>
      <c r="J1036" s="10"/>
      <c r="K1036" s="10"/>
      <c r="N1036" s="7"/>
      <c r="O1036" s="19">
        <f>((H1036-1)*(1-(IF(I1036="no",0,'complete results'!$B$3)))+1)</f>
        <v>5.0000000000000044E-2</v>
      </c>
      <c r="P1036" s="19">
        <f t="shared" si="27"/>
        <v>0</v>
      </c>
      <c r="Q10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6" s="20">
        <f>IF(ISBLANK(N1036),,IF(ISBLANK(H1036),,(IF(N1036="WON-EW",((((O1036-1)*K1036)*'complete results'!$B$2)+('complete results'!$B$2*(O1036-1))),IF(N1036="WON",((((O1036-1)*K1036)*'complete results'!$B$2)+('complete results'!$B$2*(O1036-1))),IF(N1036="PLACED",((((O1036-1)*K1036)*'complete results'!$B$2)-'complete results'!$B$2),IF(K1036=0,-'complete results'!$B$2,IF(K1036=0,-'complete results'!$B$2,-('complete results'!$B$2*2)))))))*D1036))</f>
        <v>0</v>
      </c>
      <c r="S1036">
        <f t="shared" si="26"/>
        <v>1</v>
      </c>
    </row>
    <row r="1037" spans="9:19" ht="15" x14ac:dyDescent="0.2">
      <c r="I1037" s="10"/>
      <c r="J1037" s="10"/>
      <c r="K1037" s="10"/>
      <c r="N1037" s="7"/>
      <c r="O1037" s="19">
        <f>((H1037-1)*(1-(IF(I1037="no",0,'complete results'!$B$3)))+1)</f>
        <v>5.0000000000000044E-2</v>
      </c>
      <c r="P1037" s="19">
        <f t="shared" si="27"/>
        <v>0</v>
      </c>
      <c r="Q10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7" s="20">
        <f>IF(ISBLANK(N1037),,IF(ISBLANK(H1037),,(IF(N1037="WON-EW",((((O1037-1)*K1037)*'complete results'!$B$2)+('complete results'!$B$2*(O1037-1))),IF(N1037="WON",((((O1037-1)*K1037)*'complete results'!$B$2)+('complete results'!$B$2*(O1037-1))),IF(N1037="PLACED",((((O1037-1)*K1037)*'complete results'!$B$2)-'complete results'!$B$2),IF(K1037=0,-'complete results'!$B$2,IF(K1037=0,-'complete results'!$B$2,-('complete results'!$B$2*2)))))))*D1037))</f>
        <v>0</v>
      </c>
      <c r="S1037">
        <f t="shared" si="26"/>
        <v>1</v>
      </c>
    </row>
    <row r="1038" spans="9:19" ht="15" x14ac:dyDescent="0.2">
      <c r="I1038" s="10"/>
      <c r="J1038" s="10"/>
      <c r="K1038" s="10"/>
      <c r="N1038" s="7"/>
      <c r="O1038" s="19">
        <f>((H1038-1)*(1-(IF(I1038="no",0,'complete results'!$B$3)))+1)</f>
        <v>5.0000000000000044E-2</v>
      </c>
      <c r="P1038" s="19">
        <f t="shared" si="27"/>
        <v>0</v>
      </c>
      <c r="Q10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8" s="20">
        <f>IF(ISBLANK(N1038),,IF(ISBLANK(H1038),,(IF(N1038="WON-EW",((((O1038-1)*K1038)*'complete results'!$B$2)+('complete results'!$B$2*(O1038-1))),IF(N1038="WON",((((O1038-1)*K1038)*'complete results'!$B$2)+('complete results'!$B$2*(O1038-1))),IF(N1038="PLACED",((((O1038-1)*K1038)*'complete results'!$B$2)-'complete results'!$B$2),IF(K1038=0,-'complete results'!$B$2,IF(K1038=0,-'complete results'!$B$2,-('complete results'!$B$2*2)))))))*D1038))</f>
        <v>0</v>
      </c>
      <c r="S1038">
        <f t="shared" si="26"/>
        <v>1</v>
      </c>
    </row>
    <row r="1039" spans="9:19" ht="15" x14ac:dyDescent="0.2">
      <c r="I1039" s="10"/>
      <c r="J1039" s="10"/>
      <c r="K1039" s="10"/>
      <c r="N1039" s="7"/>
      <c r="O1039" s="19">
        <f>((H1039-1)*(1-(IF(I1039="no",0,'complete results'!$B$3)))+1)</f>
        <v>5.0000000000000044E-2</v>
      </c>
      <c r="P1039" s="19">
        <f t="shared" ref="P1039:P1070" si="28">D1039*IF(J1039="yes",2,1)</f>
        <v>0</v>
      </c>
      <c r="Q10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9" s="20">
        <f>IF(ISBLANK(N1039),,IF(ISBLANK(H1039),,(IF(N1039="WON-EW",((((O1039-1)*K1039)*'complete results'!$B$2)+('complete results'!$B$2*(O1039-1))),IF(N1039="WON",((((O1039-1)*K1039)*'complete results'!$B$2)+('complete results'!$B$2*(O1039-1))),IF(N1039="PLACED",((((O1039-1)*K1039)*'complete results'!$B$2)-'complete results'!$B$2),IF(K1039=0,-'complete results'!$B$2,IF(K1039=0,-'complete results'!$B$2,-('complete results'!$B$2*2)))))))*D1039))</f>
        <v>0</v>
      </c>
      <c r="S1039">
        <f t="shared" si="26"/>
        <v>1</v>
      </c>
    </row>
    <row r="1040" spans="9:19" ht="15" x14ac:dyDescent="0.2">
      <c r="I1040" s="10"/>
      <c r="J1040" s="10"/>
      <c r="K1040" s="10"/>
      <c r="N1040" s="7"/>
      <c r="O1040" s="19">
        <f>((H1040-1)*(1-(IF(I1040="no",0,'complete results'!$B$3)))+1)</f>
        <v>5.0000000000000044E-2</v>
      </c>
      <c r="P1040" s="19">
        <f t="shared" si="28"/>
        <v>0</v>
      </c>
      <c r="Q10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0" s="20">
        <f>IF(ISBLANK(N1040),,IF(ISBLANK(H1040),,(IF(N1040="WON-EW",((((O1040-1)*K1040)*'complete results'!$B$2)+('complete results'!$B$2*(O1040-1))),IF(N1040="WON",((((O1040-1)*K1040)*'complete results'!$B$2)+('complete results'!$B$2*(O1040-1))),IF(N1040="PLACED",((((O1040-1)*K1040)*'complete results'!$B$2)-'complete results'!$B$2),IF(K1040=0,-'complete results'!$B$2,IF(K1040=0,-'complete results'!$B$2,-('complete results'!$B$2*2)))))))*D1040))</f>
        <v>0</v>
      </c>
      <c r="S1040">
        <f t="shared" si="26"/>
        <v>1</v>
      </c>
    </row>
    <row r="1041" spans="9:19" ht="15" x14ac:dyDescent="0.2">
      <c r="I1041" s="10"/>
      <c r="J1041" s="10"/>
      <c r="K1041" s="10"/>
      <c r="N1041" s="7"/>
      <c r="O1041" s="19">
        <f>((H1041-1)*(1-(IF(I1041="no",0,'complete results'!$B$3)))+1)</f>
        <v>5.0000000000000044E-2</v>
      </c>
      <c r="P1041" s="19">
        <f t="shared" si="28"/>
        <v>0</v>
      </c>
      <c r="Q10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1" s="20">
        <f>IF(ISBLANK(N1041),,IF(ISBLANK(H1041),,(IF(N1041="WON-EW",((((O1041-1)*K1041)*'complete results'!$B$2)+('complete results'!$B$2*(O1041-1))),IF(N1041="WON",((((O1041-1)*K1041)*'complete results'!$B$2)+('complete results'!$B$2*(O1041-1))),IF(N1041="PLACED",((((O1041-1)*K1041)*'complete results'!$B$2)-'complete results'!$B$2),IF(K1041=0,-'complete results'!$B$2,IF(K1041=0,-'complete results'!$B$2,-('complete results'!$B$2*2)))))))*D1041))</f>
        <v>0</v>
      </c>
      <c r="S1041">
        <f t="shared" si="26"/>
        <v>1</v>
      </c>
    </row>
    <row r="1042" spans="9:19" ht="15" x14ac:dyDescent="0.2">
      <c r="I1042" s="10"/>
      <c r="J1042" s="10"/>
      <c r="K1042" s="10"/>
      <c r="N1042" s="7"/>
      <c r="O1042" s="19">
        <f>((H1042-1)*(1-(IF(I1042="no",0,'complete results'!$B$3)))+1)</f>
        <v>5.0000000000000044E-2</v>
      </c>
      <c r="P1042" s="19">
        <f t="shared" si="28"/>
        <v>0</v>
      </c>
      <c r="Q10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2" s="20">
        <f>IF(ISBLANK(N1042),,IF(ISBLANK(H1042),,(IF(N1042="WON-EW",((((O1042-1)*K1042)*'complete results'!$B$2)+('complete results'!$B$2*(O1042-1))),IF(N1042="WON",((((O1042-1)*K1042)*'complete results'!$B$2)+('complete results'!$B$2*(O1042-1))),IF(N1042="PLACED",((((O1042-1)*K1042)*'complete results'!$B$2)-'complete results'!$B$2),IF(K1042=0,-'complete results'!$B$2,IF(K1042=0,-'complete results'!$B$2,-('complete results'!$B$2*2)))))))*D1042))</f>
        <v>0</v>
      </c>
      <c r="S1042">
        <f t="shared" si="26"/>
        <v>1</v>
      </c>
    </row>
    <row r="1043" spans="9:19" ht="15" x14ac:dyDescent="0.2">
      <c r="I1043" s="10"/>
      <c r="J1043" s="10"/>
      <c r="K1043" s="10"/>
      <c r="N1043" s="7"/>
      <c r="O1043" s="19">
        <f>((H1043-1)*(1-(IF(I1043="no",0,'complete results'!$B$3)))+1)</f>
        <v>5.0000000000000044E-2</v>
      </c>
      <c r="P1043" s="19">
        <f t="shared" si="28"/>
        <v>0</v>
      </c>
      <c r="Q10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3" s="20">
        <f>IF(ISBLANK(N1043),,IF(ISBLANK(H1043),,(IF(N1043="WON-EW",((((O1043-1)*K1043)*'complete results'!$B$2)+('complete results'!$B$2*(O1043-1))),IF(N1043="WON",((((O1043-1)*K1043)*'complete results'!$B$2)+('complete results'!$B$2*(O1043-1))),IF(N1043="PLACED",((((O1043-1)*K1043)*'complete results'!$B$2)-'complete results'!$B$2),IF(K1043=0,-'complete results'!$B$2,IF(K1043=0,-'complete results'!$B$2,-('complete results'!$B$2*2)))))))*D1043))</f>
        <v>0</v>
      </c>
      <c r="S1043">
        <f t="shared" si="26"/>
        <v>1</v>
      </c>
    </row>
    <row r="1044" spans="9:19" ht="15" x14ac:dyDescent="0.2">
      <c r="I1044" s="10"/>
      <c r="J1044" s="10"/>
      <c r="K1044" s="10"/>
      <c r="N1044" s="7"/>
      <c r="O1044" s="19">
        <f>((H1044-1)*(1-(IF(I1044="no",0,'complete results'!$B$3)))+1)</f>
        <v>5.0000000000000044E-2</v>
      </c>
      <c r="P1044" s="19">
        <f t="shared" si="28"/>
        <v>0</v>
      </c>
      <c r="Q10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4" s="20">
        <f>IF(ISBLANK(N1044),,IF(ISBLANK(H1044),,(IF(N1044="WON-EW",((((O1044-1)*K1044)*'complete results'!$B$2)+('complete results'!$B$2*(O1044-1))),IF(N1044="WON",((((O1044-1)*K1044)*'complete results'!$B$2)+('complete results'!$B$2*(O1044-1))),IF(N1044="PLACED",((((O1044-1)*K1044)*'complete results'!$B$2)-'complete results'!$B$2),IF(K1044=0,-'complete results'!$B$2,IF(K1044=0,-'complete results'!$B$2,-('complete results'!$B$2*2)))))))*D1044))</f>
        <v>0</v>
      </c>
      <c r="S1044">
        <f t="shared" si="26"/>
        <v>1</v>
      </c>
    </row>
    <row r="1045" spans="9:19" ht="15" x14ac:dyDescent="0.2">
      <c r="I1045" s="10"/>
      <c r="J1045" s="10"/>
      <c r="K1045" s="10"/>
      <c r="N1045" s="7"/>
      <c r="O1045" s="19">
        <f>((H1045-1)*(1-(IF(I1045="no",0,'complete results'!$B$3)))+1)</f>
        <v>5.0000000000000044E-2</v>
      </c>
      <c r="P1045" s="19">
        <f t="shared" si="28"/>
        <v>0</v>
      </c>
      <c r="Q10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5" s="20">
        <f>IF(ISBLANK(N1045),,IF(ISBLANK(H1045),,(IF(N1045="WON-EW",((((O1045-1)*K1045)*'complete results'!$B$2)+('complete results'!$B$2*(O1045-1))),IF(N1045="WON",((((O1045-1)*K1045)*'complete results'!$B$2)+('complete results'!$B$2*(O1045-1))),IF(N1045="PLACED",((((O1045-1)*K1045)*'complete results'!$B$2)-'complete results'!$B$2),IF(K1045=0,-'complete results'!$B$2,IF(K1045=0,-'complete results'!$B$2,-('complete results'!$B$2*2)))))))*D1045))</f>
        <v>0</v>
      </c>
      <c r="S1045">
        <f t="shared" si="26"/>
        <v>1</v>
      </c>
    </row>
    <row r="1046" spans="9:19" ht="15" x14ac:dyDescent="0.2">
      <c r="I1046" s="10"/>
      <c r="J1046" s="10"/>
      <c r="K1046" s="10"/>
      <c r="N1046" s="7"/>
      <c r="O1046" s="19">
        <f>((H1046-1)*(1-(IF(I1046="no",0,'complete results'!$B$3)))+1)</f>
        <v>5.0000000000000044E-2</v>
      </c>
      <c r="P1046" s="19">
        <f t="shared" si="28"/>
        <v>0</v>
      </c>
      <c r="Q10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6" s="20">
        <f>IF(ISBLANK(N1046),,IF(ISBLANK(H1046),,(IF(N1046="WON-EW",((((O1046-1)*K1046)*'complete results'!$B$2)+('complete results'!$B$2*(O1046-1))),IF(N1046="WON",((((O1046-1)*K1046)*'complete results'!$B$2)+('complete results'!$B$2*(O1046-1))),IF(N1046="PLACED",((((O1046-1)*K1046)*'complete results'!$B$2)-'complete results'!$B$2),IF(K1046=0,-'complete results'!$B$2,IF(K1046=0,-'complete results'!$B$2,-('complete results'!$B$2*2)))))))*D1046))</f>
        <v>0</v>
      </c>
      <c r="S1046">
        <f t="shared" si="26"/>
        <v>1</v>
      </c>
    </row>
    <row r="1047" spans="9:19" ht="15" x14ac:dyDescent="0.2">
      <c r="I1047" s="10"/>
      <c r="J1047" s="10"/>
      <c r="K1047" s="10"/>
      <c r="N1047" s="7"/>
      <c r="O1047" s="19">
        <f>((H1047-1)*(1-(IF(I1047="no",0,'complete results'!$B$3)))+1)</f>
        <v>5.0000000000000044E-2</v>
      </c>
      <c r="P1047" s="19">
        <f t="shared" si="28"/>
        <v>0</v>
      </c>
      <c r="Q10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7" s="20">
        <f>IF(ISBLANK(N1047),,IF(ISBLANK(H1047),,(IF(N1047="WON-EW",((((O1047-1)*K1047)*'complete results'!$B$2)+('complete results'!$B$2*(O1047-1))),IF(N1047="WON",((((O1047-1)*K1047)*'complete results'!$B$2)+('complete results'!$B$2*(O1047-1))),IF(N1047="PLACED",((((O1047-1)*K1047)*'complete results'!$B$2)-'complete results'!$B$2),IF(K1047=0,-'complete results'!$B$2,IF(K1047=0,-'complete results'!$B$2,-('complete results'!$B$2*2)))))))*D1047))</f>
        <v>0</v>
      </c>
      <c r="S1047">
        <f t="shared" si="26"/>
        <v>1</v>
      </c>
    </row>
    <row r="1048" spans="9:19" ht="15" x14ac:dyDescent="0.2">
      <c r="I1048" s="10"/>
      <c r="J1048" s="10"/>
      <c r="K1048" s="10"/>
      <c r="N1048" s="7"/>
      <c r="O1048" s="19">
        <f>((H1048-1)*(1-(IF(I1048="no",0,'complete results'!$B$3)))+1)</f>
        <v>5.0000000000000044E-2</v>
      </c>
      <c r="P1048" s="19">
        <f t="shared" si="28"/>
        <v>0</v>
      </c>
      <c r="Q10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8" s="20">
        <f>IF(ISBLANK(N1048),,IF(ISBLANK(H1048),,(IF(N1048="WON-EW",((((O1048-1)*K1048)*'complete results'!$B$2)+('complete results'!$B$2*(O1048-1))),IF(N1048="WON",((((O1048-1)*K1048)*'complete results'!$B$2)+('complete results'!$B$2*(O1048-1))),IF(N1048="PLACED",((((O1048-1)*K1048)*'complete results'!$B$2)-'complete results'!$B$2),IF(K1048=0,-'complete results'!$B$2,IF(K1048=0,-'complete results'!$B$2,-('complete results'!$B$2*2)))))))*D1048))</f>
        <v>0</v>
      </c>
      <c r="S1048">
        <f t="shared" si="26"/>
        <v>1</v>
      </c>
    </row>
    <row r="1049" spans="9:19" ht="15" x14ac:dyDescent="0.2">
      <c r="I1049" s="10"/>
      <c r="J1049" s="10"/>
      <c r="K1049" s="10"/>
      <c r="N1049" s="7"/>
      <c r="O1049" s="19">
        <f>((H1049-1)*(1-(IF(I1049="no",0,'complete results'!$B$3)))+1)</f>
        <v>5.0000000000000044E-2</v>
      </c>
      <c r="P1049" s="19">
        <f t="shared" si="28"/>
        <v>0</v>
      </c>
      <c r="Q10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9" s="20">
        <f>IF(ISBLANK(N1049),,IF(ISBLANK(H1049),,(IF(N1049="WON-EW",((((O1049-1)*K1049)*'complete results'!$B$2)+('complete results'!$B$2*(O1049-1))),IF(N1049="WON",((((O1049-1)*K1049)*'complete results'!$B$2)+('complete results'!$B$2*(O1049-1))),IF(N1049="PLACED",((((O1049-1)*K1049)*'complete results'!$B$2)-'complete results'!$B$2),IF(K1049=0,-'complete results'!$B$2,IF(K1049=0,-'complete results'!$B$2,-('complete results'!$B$2*2)))))))*D1049))</f>
        <v>0</v>
      </c>
      <c r="S1049">
        <f t="shared" si="26"/>
        <v>1</v>
      </c>
    </row>
    <row r="1050" spans="9:19" ht="15" x14ac:dyDescent="0.2">
      <c r="I1050" s="10"/>
      <c r="J1050" s="10"/>
      <c r="K1050" s="10"/>
      <c r="N1050" s="7"/>
      <c r="O1050" s="19">
        <f>((H1050-1)*(1-(IF(I1050="no",0,'complete results'!$B$3)))+1)</f>
        <v>5.0000000000000044E-2</v>
      </c>
      <c r="P1050" s="19">
        <f t="shared" si="28"/>
        <v>0</v>
      </c>
      <c r="Q10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0" s="20">
        <f>IF(ISBLANK(N1050),,IF(ISBLANK(H1050),,(IF(N1050="WON-EW",((((O1050-1)*K1050)*'complete results'!$B$2)+('complete results'!$B$2*(O1050-1))),IF(N1050="WON",((((O1050-1)*K1050)*'complete results'!$B$2)+('complete results'!$B$2*(O1050-1))),IF(N1050="PLACED",((((O1050-1)*K1050)*'complete results'!$B$2)-'complete results'!$B$2),IF(K1050=0,-'complete results'!$B$2,IF(K1050=0,-'complete results'!$B$2,-('complete results'!$B$2*2)))))))*D1050))</f>
        <v>0</v>
      </c>
      <c r="S1050">
        <f t="shared" si="26"/>
        <v>1</v>
      </c>
    </row>
    <row r="1051" spans="9:19" ht="15" x14ac:dyDescent="0.2">
      <c r="I1051" s="10"/>
      <c r="J1051" s="10"/>
      <c r="K1051" s="10"/>
      <c r="N1051" s="7"/>
      <c r="O1051" s="19">
        <f>((H1051-1)*(1-(IF(I1051="no",0,'complete results'!$B$3)))+1)</f>
        <v>5.0000000000000044E-2</v>
      </c>
      <c r="P1051" s="19">
        <f t="shared" si="28"/>
        <v>0</v>
      </c>
      <c r="Q10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1" s="20">
        <f>IF(ISBLANK(N1051),,IF(ISBLANK(H1051),,(IF(N1051="WON-EW",((((O1051-1)*K1051)*'complete results'!$B$2)+('complete results'!$B$2*(O1051-1))),IF(N1051="WON",((((O1051-1)*K1051)*'complete results'!$B$2)+('complete results'!$B$2*(O1051-1))),IF(N1051="PLACED",((((O1051-1)*K1051)*'complete results'!$B$2)-'complete results'!$B$2),IF(K1051=0,-'complete results'!$B$2,IF(K1051=0,-'complete results'!$B$2,-('complete results'!$B$2*2)))))))*D1051))</f>
        <v>0</v>
      </c>
      <c r="S1051">
        <f t="shared" si="26"/>
        <v>1</v>
      </c>
    </row>
    <row r="1052" spans="9:19" ht="15" x14ac:dyDescent="0.2">
      <c r="I1052" s="10"/>
      <c r="J1052" s="10"/>
      <c r="K1052" s="10"/>
      <c r="N1052" s="7"/>
      <c r="O1052" s="19">
        <f>((H1052-1)*(1-(IF(I1052="no",0,'complete results'!$B$3)))+1)</f>
        <v>5.0000000000000044E-2</v>
      </c>
      <c r="P1052" s="19">
        <f t="shared" si="28"/>
        <v>0</v>
      </c>
      <c r="Q10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2" s="20">
        <f>IF(ISBLANK(N1052),,IF(ISBLANK(H1052),,(IF(N1052="WON-EW",((((O1052-1)*K1052)*'complete results'!$B$2)+('complete results'!$B$2*(O1052-1))),IF(N1052="WON",((((O1052-1)*K1052)*'complete results'!$B$2)+('complete results'!$B$2*(O1052-1))),IF(N1052="PLACED",((((O1052-1)*K1052)*'complete results'!$B$2)-'complete results'!$B$2),IF(K1052=0,-'complete results'!$B$2,IF(K1052=0,-'complete results'!$B$2,-('complete results'!$B$2*2)))))))*D1052))</f>
        <v>0</v>
      </c>
      <c r="S1052">
        <f t="shared" si="26"/>
        <v>1</v>
      </c>
    </row>
    <row r="1053" spans="9:19" ht="15" x14ac:dyDescent="0.2">
      <c r="I1053" s="10"/>
      <c r="J1053" s="10"/>
      <c r="K1053" s="10"/>
      <c r="N1053" s="7"/>
      <c r="O1053" s="19">
        <f>((H1053-1)*(1-(IF(I1053="no",0,'complete results'!$B$3)))+1)</f>
        <v>5.0000000000000044E-2</v>
      </c>
      <c r="P1053" s="19">
        <f t="shared" si="28"/>
        <v>0</v>
      </c>
      <c r="Q10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3" s="20">
        <f>IF(ISBLANK(N1053),,IF(ISBLANK(H1053),,(IF(N1053="WON-EW",((((O1053-1)*K1053)*'complete results'!$B$2)+('complete results'!$B$2*(O1053-1))),IF(N1053="WON",((((O1053-1)*K1053)*'complete results'!$B$2)+('complete results'!$B$2*(O1053-1))),IF(N1053="PLACED",((((O1053-1)*K1053)*'complete results'!$B$2)-'complete results'!$B$2),IF(K1053=0,-'complete results'!$B$2,IF(K1053=0,-'complete results'!$B$2,-('complete results'!$B$2*2)))))))*D1053))</f>
        <v>0</v>
      </c>
      <c r="S1053">
        <f t="shared" si="26"/>
        <v>1</v>
      </c>
    </row>
    <row r="1054" spans="9:19" ht="15" x14ac:dyDescent="0.2">
      <c r="I1054" s="10"/>
      <c r="J1054" s="10"/>
      <c r="K1054" s="10"/>
      <c r="N1054" s="7"/>
      <c r="O1054" s="19">
        <f>((H1054-1)*(1-(IF(I1054="no",0,'complete results'!$B$3)))+1)</f>
        <v>5.0000000000000044E-2</v>
      </c>
      <c r="P1054" s="19">
        <f t="shared" si="28"/>
        <v>0</v>
      </c>
      <c r="Q10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4" s="20">
        <f>IF(ISBLANK(N1054),,IF(ISBLANK(H1054),,(IF(N1054="WON-EW",((((O1054-1)*K1054)*'complete results'!$B$2)+('complete results'!$B$2*(O1054-1))),IF(N1054="WON",((((O1054-1)*K1054)*'complete results'!$B$2)+('complete results'!$B$2*(O1054-1))),IF(N1054="PLACED",((((O1054-1)*K1054)*'complete results'!$B$2)-'complete results'!$B$2),IF(K1054=0,-'complete results'!$B$2,IF(K1054=0,-'complete results'!$B$2,-('complete results'!$B$2*2)))))))*D1054))</f>
        <v>0</v>
      </c>
      <c r="S1054">
        <f t="shared" si="26"/>
        <v>1</v>
      </c>
    </row>
    <row r="1055" spans="9:19" ht="15" x14ac:dyDescent="0.2">
      <c r="I1055" s="10"/>
      <c r="J1055" s="10"/>
      <c r="K1055" s="10"/>
      <c r="N1055" s="7"/>
      <c r="O1055" s="19">
        <f>((H1055-1)*(1-(IF(I1055="no",0,'complete results'!$B$3)))+1)</f>
        <v>5.0000000000000044E-2</v>
      </c>
      <c r="P1055" s="19">
        <f t="shared" si="28"/>
        <v>0</v>
      </c>
      <c r="Q10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5" s="20">
        <f>IF(ISBLANK(N1055),,IF(ISBLANK(H1055),,(IF(N1055="WON-EW",((((O1055-1)*K1055)*'complete results'!$B$2)+('complete results'!$B$2*(O1055-1))),IF(N1055="WON",((((O1055-1)*K1055)*'complete results'!$B$2)+('complete results'!$B$2*(O1055-1))),IF(N1055="PLACED",((((O1055-1)*K1055)*'complete results'!$B$2)-'complete results'!$B$2),IF(K1055=0,-'complete results'!$B$2,IF(K1055=0,-'complete results'!$B$2,-('complete results'!$B$2*2)))))))*D1055))</f>
        <v>0</v>
      </c>
      <c r="S1055">
        <f t="shared" si="26"/>
        <v>1</v>
      </c>
    </row>
    <row r="1056" spans="9:19" ht="15" x14ac:dyDescent="0.2">
      <c r="I1056" s="10"/>
      <c r="J1056" s="10"/>
      <c r="K1056" s="10"/>
      <c r="N1056" s="7"/>
      <c r="O1056" s="19">
        <f>((H1056-1)*(1-(IF(I1056="no",0,'complete results'!$B$3)))+1)</f>
        <v>5.0000000000000044E-2</v>
      </c>
      <c r="P1056" s="19">
        <f t="shared" si="28"/>
        <v>0</v>
      </c>
      <c r="Q10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6" s="20">
        <f>IF(ISBLANK(N1056),,IF(ISBLANK(H1056),,(IF(N1056="WON-EW",((((O1056-1)*K1056)*'complete results'!$B$2)+('complete results'!$B$2*(O1056-1))),IF(N1056="WON",((((O1056-1)*K1056)*'complete results'!$B$2)+('complete results'!$B$2*(O1056-1))),IF(N1056="PLACED",((((O1056-1)*K1056)*'complete results'!$B$2)-'complete results'!$B$2),IF(K1056=0,-'complete results'!$B$2,IF(K1056=0,-'complete results'!$B$2,-('complete results'!$B$2*2)))))))*D1056))</f>
        <v>0</v>
      </c>
      <c r="S1056">
        <f t="shared" si="26"/>
        <v>1</v>
      </c>
    </row>
    <row r="1057" spans="9:19" ht="15" x14ac:dyDescent="0.2">
      <c r="I1057" s="10"/>
      <c r="J1057" s="10"/>
      <c r="K1057" s="10"/>
      <c r="N1057" s="7"/>
      <c r="O1057" s="19">
        <f>((H1057-1)*(1-(IF(I1057="no",0,'complete results'!$B$3)))+1)</f>
        <v>5.0000000000000044E-2</v>
      </c>
      <c r="P1057" s="19">
        <f t="shared" si="28"/>
        <v>0</v>
      </c>
      <c r="Q10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7" s="20">
        <f>IF(ISBLANK(N1057),,IF(ISBLANK(H1057),,(IF(N1057="WON-EW",((((O1057-1)*K1057)*'complete results'!$B$2)+('complete results'!$B$2*(O1057-1))),IF(N1057="WON",((((O1057-1)*K1057)*'complete results'!$B$2)+('complete results'!$B$2*(O1057-1))),IF(N1057="PLACED",((((O1057-1)*K1057)*'complete results'!$B$2)-'complete results'!$B$2),IF(K1057=0,-'complete results'!$B$2,IF(K1057=0,-'complete results'!$B$2,-('complete results'!$B$2*2)))))))*D1057))</f>
        <v>0</v>
      </c>
      <c r="S1057">
        <f t="shared" si="26"/>
        <v>1</v>
      </c>
    </row>
    <row r="1058" spans="9:19" ht="15" x14ac:dyDescent="0.2">
      <c r="I1058" s="10"/>
      <c r="J1058" s="10"/>
      <c r="K1058" s="10"/>
      <c r="N1058" s="7"/>
      <c r="O1058" s="19">
        <f>((H1058-1)*(1-(IF(I1058="no",0,'complete results'!$B$3)))+1)</f>
        <v>5.0000000000000044E-2</v>
      </c>
      <c r="P1058" s="19">
        <f t="shared" si="28"/>
        <v>0</v>
      </c>
      <c r="Q10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8" s="20">
        <f>IF(ISBLANK(N1058),,IF(ISBLANK(H1058),,(IF(N1058="WON-EW",((((O1058-1)*K1058)*'complete results'!$B$2)+('complete results'!$B$2*(O1058-1))),IF(N1058="WON",((((O1058-1)*K1058)*'complete results'!$B$2)+('complete results'!$B$2*(O1058-1))),IF(N1058="PLACED",((((O1058-1)*K1058)*'complete results'!$B$2)-'complete results'!$B$2),IF(K1058=0,-'complete results'!$B$2,IF(K1058=0,-'complete results'!$B$2,-('complete results'!$B$2*2)))))))*D1058))</f>
        <v>0</v>
      </c>
      <c r="S1058">
        <f t="shared" si="26"/>
        <v>1</v>
      </c>
    </row>
    <row r="1059" spans="9:19" ht="15" x14ac:dyDescent="0.2">
      <c r="I1059" s="10"/>
      <c r="J1059" s="10"/>
      <c r="K1059" s="10"/>
      <c r="N1059" s="7"/>
      <c r="O1059" s="19">
        <f>((H1059-1)*(1-(IF(I1059="no",0,'complete results'!$B$3)))+1)</f>
        <v>5.0000000000000044E-2</v>
      </c>
      <c r="P1059" s="19">
        <f t="shared" si="28"/>
        <v>0</v>
      </c>
      <c r="Q10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9" s="20">
        <f>IF(ISBLANK(N1059),,IF(ISBLANK(H1059),,(IF(N1059="WON-EW",((((O1059-1)*K1059)*'complete results'!$B$2)+('complete results'!$B$2*(O1059-1))),IF(N1059="WON",((((O1059-1)*K1059)*'complete results'!$B$2)+('complete results'!$B$2*(O1059-1))),IF(N1059="PLACED",((((O1059-1)*K1059)*'complete results'!$B$2)-'complete results'!$B$2),IF(K1059=0,-'complete results'!$B$2,IF(K1059=0,-'complete results'!$B$2,-('complete results'!$B$2*2)))))))*D1059))</f>
        <v>0</v>
      </c>
      <c r="S1059">
        <f t="shared" si="26"/>
        <v>1</v>
      </c>
    </row>
    <row r="1060" spans="9:19" ht="15" x14ac:dyDescent="0.2">
      <c r="I1060" s="10"/>
      <c r="J1060" s="10"/>
      <c r="K1060" s="10"/>
      <c r="N1060" s="7"/>
      <c r="O1060" s="19">
        <f>((H1060-1)*(1-(IF(I1060="no",0,'complete results'!$B$3)))+1)</f>
        <v>5.0000000000000044E-2</v>
      </c>
      <c r="P1060" s="19">
        <f t="shared" si="28"/>
        <v>0</v>
      </c>
      <c r="Q10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0" s="20">
        <f>IF(ISBLANK(N1060),,IF(ISBLANK(H1060),,(IF(N1060="WON-EW",((((O1060-1)*K1060)*'complete results'!$B$2)+('complete results'!$B$2*(O1060-1))),IF(N1060="WON",((((O1060-1)*K1060)*'complete results'!$B$2)+('complete results'!$B$2*(O1060-1))),IF(N1060="PLACED",((((O1060-1)*K1060)*'complete results'!$B$2)-'complete results'!$B$2),IF(K1060=0,-'complete results'!$B$2,IF(K1060=0,-'complete results'!$B$2,-('complete results'!$B$2*2)))))))*D1060))</f>
        <v>0</v>
      </c>
      <c r="S1060">
        <f t="shared" si="26"/>
        <v>1</v>
      </c>
    </row>
    <row r="1061" spans="9:19" ht="15" x14ac:dyDescent="0.2">
      <c r="I1061" s="10"/>
      <c r="J1061" s="10"/>
      <c r="K1061" s="10"/>
      <c r="N1061" s="7"/>
      <c r="O1061" s="19">
        <f>((H1061-1)*(1-(IF(I1061="no",0,'complete results'!$B$3)))+1)</f>
        <v>5.0000000000000044E-2</v>
      </c>
      <c r="P1061" s="19">
        <f t="shared" si="28"/>
        <v>0</v>
      </c>
      <c r="Q10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1" s="20">
        <f>IF(ISBLANK(N1061),,IF(ISBLANK(H1061),,(IF(N1061="WON-EW",((((O1061-1)*K1061)*'complete results'!$B$2)+('complete results'!$B$2*(O1061-1))),IF(N1061="WON",((((O1061-1)*K1061)*'complete results'!$B$2)+('complete results'!$B$2*(O1061-1))),IF(N1061="PLACED",((((O1061-1)*K1061)*'complete results'!$B$2)-'complete results'!$B$2),IF(K1061=0,-'complete results'!$B$2,IF(K1061=0,-'complete results'!$B$2,-('complete results'!$B$2*2)))))))*D1061))</f>
        <v>0</v>
      </c>
      <c r="S1061">
        <f t="shared" si="26"/>
        <v>1</v>
      </c>
    </row>
    <row r="1062" spans="9:19" ht="15" x14ac:dyDescent="0.2">
      <c r="I1062" s="10"/>
      <c r="J1062" s="10"/>
      <c r="K1062" s="10"/>
      <c r="N1062" s="7"/>
      <c r="O1062" s="19">
        <f>((H1062-1)*(1-(IF(I1062="no",0,'complete results'!$B$3)))+1)</f>
        <v>5.0000000000000044E-2</v>
      </c>
      <c r="P1062" s="19">
        <f t="shared" si="28"/>
        <v>0</v>
      </c>
      <c r="Q10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2" s="20">
        <f>IF(ISBLANK(N1062),,IF(ISBLANK(H1062),,(IF(N1062="WON-EW",((((O1062-1)*K1062)*'complete results'!$B$2)+('complete results'!$B$2*(O1062-1))),IF(N1062="WON",((((O1062-1)*K1062)*'complete results'!$B$2)+('complete results'!$B$2*(O1062-1))),IF(N1062="PLACED",((((O1062-1)*K1062)*'complete results'!$B$2)-'complete results'!$B$2),IF(K1062=0,-'complete results'!$B$2,IF(K1062=0,-'complete results'!$B$2,-('complete results'!$B$2*2)))))))*D1062))</f>
        <v>0</v>
      </c>
      <c r="S1062">
        <f t="shared" si="26"/>
        <v>1</v>
      </c>
    </row>
    <row r="1063" spans="9:19" ht="15" x14ac:dyDescent="0.2">
      <c r="I1063" s="10"/>
      <c r="J1063" s="10"/>
      <c r="K1063" s="10"/>
      <c r="N1063" s="7"/>
      <c r="O1063" s="19">
        <f>((H1063-1)*(1-(IF(I1063="no",0,'complete results'!$B$3)))+1)</f>
        <v>5.0000000000000044E-2</v>
      </c>
      <c r="P1063" s="19">
        <f t="shared" si="28"/>
        <v>0</v>
      </c>
      <c r="Q10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3" s="20">
        <f>IF(ISBLANK(N1063),,IF(ISBLANK(H1063),,(IF(N1063="WON-EW",((((O1063-1)*K1063)*'complete results'!$B$2)+('complete results'!$B$2*(O1063-1))),IF(N1063="WON",((((O1063-1)*K1063)*'complete results'!$B$2)+('complete results'!$B$2*(O1063-1))),IF(N1063="PLACED",((((O1063-1)*K1063)*'complete results'!$B$2)-'complete results'!$B$2),IF(K1063=0,-'complete results'!$B$2,IF(K1063=0,-'complete results'!$B$2,-('complete results'!$B$2*2)))))))*D1063))</f>
        <v>0</v>
      </c>
      <c r="S1063">
        <f t="shared" si="26"/>
        <v>1</v>
      </c>
    </row>
    <row r="1064" spans="9:19" ht="15" x14ac:dyDescent="0.2">
      <c r="I1064" s="10"/>
      <c r="J1064" s="10"/>
      <c r="K1064" s="10"/>
      <c r="N1064" s="7"/>
      <c r="O1064" s="19">
        <f>((H1064-1)*(1-(IF(I1064="no",0,'complete results'!$B$3)))+1)</f>
        <v>5.0000000000000044E-2</v>
      </c>
      <c r="P1064" s="19">
        <f t="shared" si="28"/>
        <v>0</v>
      </c>
      <c r="Q10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4" s="20">
        <f>IF(ISBLANK(N1064),,IF(ISBLANK(H1064),,(IF(N1064="WON-EW",((((O1064-1)*K1064)*'complete results'!$B$2)+('complete results'!$B$2*(O1064-1))),IF(N1064="WON",((((O1064-1)*K1064)*'complete results'!$B$2)+('complete results'!$B$2*(O1064-1))),IF(N1064="PLACED",((((O1064-1)*K1064)*'complete results'!$B$2)-'complete results'!$B$2),IF(K1064=0,-'complete results'!$B$2,IF(K1064=0,-'complete results'!$B$2,-('complete results'!$B$2*2)))))))*D1064))</f>
        <v>0</v>
      </c>
      <c r="S1064">
        <f t="shared" si="26"/>
        <v>1</v>
      </c>
    </row>
    <row r="1065" spans="9:19" ht="15" x14ac:dyDescent="0.2">
      <c r="I1065" s="10"/>
      <c r="J1065" s="10"/>
      <c r="K1065" s="10"/>
      <c r="N1065" s="7"/>
      <c r="O1065" s="19">
        <f>((H1065-1)*(1-(IF(I1065="no",0,'complete results'!$B$3)))+1)</f>
        <v>5.0000000000000044E-2</v>
      </c>
      <c r="P1065" s="19">
        <f t="shared" si="28"/>
        <v>0</v>
      </c>
      <c r="Q10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5" s="20">
        <f>IF(ISBLANK(N1065),,IF(ISBLANK(H1065),,(IF(N1065="WON-EW",((((O1065-1)*K1065)*'complete results'!$B$2)+('complete results'!$B$2*(O1065-1))),IF(N1065="WON",((((O1065-1)*K1065)*'complete results'!$B$2)+('complete results'!$B$2*(O1065-1))),IF(N1065="PLACED",((((O1065-1)*K1065)*'complete results'!$B$2)-'complete results'!$B$2),IF(K1065=0,-'complete results'!$B$2,IF(K1065=0,-'complete results'!$B$2,-('complete results'!$B$2*2)))))))*D1065))</f>
        <v>0</v>
      </c>
      <c r="S1065">
        <f t="shared" ref="S1065:S1128" si="29">IF(ISBLANK(L1065),1,IF(ISBLANK(M1065),2,99))</f>
        <v>1</v>
      </c>
    </row>
    <row r="1066" spans="9:19" ht="15" x14ac:dyDescent="0.2">
      <c r="I1066" s="10"/>
      <c r="J1066" s="10"/>
      <c r="K1066" s="10"/>
      <c r="N1066" s="7"/>
      <c r="O1066" s="19">
        <f>((H1066-1)*(1-(IF(I1066="no",0,'complete results'!$B$3)))+1)</f>
        <v>5.0000000000000044E-2</v>
      </c>
      <c r="P1066" s="19">
        <f t="shared" si="28"/>
        <v>0</v>
      </c>
      <c r="Q10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6" s="20">
        <f>IF(ISBLANK(N1066),,IF(ISBLANK(H1066),,(IF(N1066="WON-EW",((((O1066-1)*K1066)*'complete results'!$B$2)+('complete results'!$B$2*(O1066-1))),IF(N1066="WON",((((O1066-1)*K1066)*'complete results'!$B$2)+('complete results'!$B$2*(O1066-1))),IF(N1066="PLACED",((((O1066-1)*K1066)*'complete results'!$B$2)-'complete results'!$B$2),IF(K1066=0,-'complete results'!$B$2,IF(K1066=0,-'complete results'!$B$2,-('complete results'!$B$2*2)))))))*D1066))</f>
        <v>0</v>
      </c>
      <c r="S1066">
        <f t="shared" si="29"/>
        <v>1</v>
      </c>
    </row>
    <row r="1067" spans="9:19" ht="15" x14ac:dyDescent="0.2">
      <c r="I1067" s="10"/>
      <c r="J1067" s="10"/>
      <c r="K1067" s="10"/>
      <c r="N1067" s="7"/>
      <c r="O1067" s="19">
        <f>((H1067-1)*(1-(IF(I1067="no",0,'complete results'!$B$3)))+1)</f>
        <v>5.0000000000000044E-2</v>
      </c>
      <c r="P1067" s="19">
        <f t="shared" si="28"/>
        <v>0</v>
      </c>
      <c r="Q10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7" s="20">
        <f>IF(ISBLANK(N1067),,IF(ISBLANK(H1067),,(IF(N1067="WON-EW",((((O1067-1)*K1067)*'complete results'!$B$2)+('complete results'!$B$2*(O1067-1))),IF(N1067="WON",((((O1067-1)*K1067)*'complete results'!$B$2)+('complete results'!$B$2*(O1067-1))),IF(N1067="PLACED",((((O1067-1)*K1067)*'complete results'!$B$2)-'complete results'!$B$2),IF(K1067=0,-'complete results'!$B$2,IF(K1067=0,-'complete results'!$B$2,-('complete results'!$B$2*2)))))))*D1067))</f>
        <v>0</v>
      </c>
      <c r="S1067">
        <f t="shared" si="29"/>
        <v>1</v>
      </c>
    </row>
    <row r="1068" spans="9:19" ht="15" x14ac:dyDescent="0.2">
      <c r="I1068" s="10"/>
      <c r="J1068" s="10"/>
      <c r="K1068" s="10"/>
      <c r="N1068" s="7"/>
      <c r="O1068" s="19">
        <f>((H1068-1)*(1-(IF(I1068="no",0,'complete results'!$B$3)))+1)</f>
        <v>5.0000000000000044E-2</v>
      </c>
      <c r="P1068" s="19">
        <f t="shared" si="28"/>
        <v>0</v>
      </c>
      <c r="Q10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8" s="20">
        <f>IF(ISBLANK(N1068),,IF(ISBLANK(H1068),,(IF(N1068="WON-EW",((((O1068-1)*K1068)*'complete results'!$B$2)+('complete results'!$B$2*(O1068-1))),IF(N1068="WON",((((O1068-1)*K1068)*'complete results'!$B$2)+('complete results'!$B$2*(O1068-1))),IF(N1068="PLACED",((((O1068-1)*K1068)*'complete results'!$B$2)-'complete results'!$B$2),IF(K1068=0,-'complete results'!$B$2,IF(K1068=0,-'complete results'!$B$2,-('complete results'!$B$2*2)))))))*D1068))</f>
        <v>0</v>
      </c>
      <c r="S1068">
        <f t="shared" si="29"/>
        <v>1</v>
      </c>
    </row>
    <row r="1069" spans="9:19" ht="15" x14ac:dyDescent="0.2">
      <c r="I1069" s="10"/>
      <c r="J1069" s="10"/>
      <c r="K1069" s="10"/>
      <c r="N1069" s="7"/>
      <c r="O1069" s="19">
        <f>((H1069-1)*(1-(IF(I1069="no",0,'complete results'!$B$3)))+1)</f>
        <v>5.0000000000000044E-2</v>
      </c>
      <c r="P1069" s="19">
        <f t="shared" si="28"/>
        <v>0</v>
      </c>
      <c r="Q10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9" s="20">
        <f>IF(ISBLANK(N1069),,IF(ISBLANK(H1069),,(IF(N1069="WON-EW",((((O1069-1)*K1069)*'complete results'!$B$2)+('complete results'!$B$2*(O1069-1))),IF(N1069="WON",((((O1069-1)*K1069)*'complete results'!$B$2)+('complete results'!$B$2*(O1069-1))),IF(N1069="PLACED",((((O1069-1)*K1069)*'complete results'!$B$2)-'complete results'!$B$2),IF(K1069=0,-'complete results'!$B$2,IF(K1069=0,-'complete results'!$B$2,-('complete results'!$B$2*2)))))))*D1069))</f>
        <v>0</v>
      </c>
      <c r="S1069">
        <f t="shared" si="29"/>
        <v>1</v>
      </c>
    </row>
    <row r="1070" spans="9:19" ht="15" x14ac:dyDescent="0.2">
      <c r="I1070" s="10"/>
      <c r="J1070" s="10"/>
      <c r="K1070" s="10"/>
      <c r="N1070" s="7"/>
      <c r="O1070" s="19">
        <f>((H1070-1)*(1-(IF(I1070="no",0,'complete results'!$B$3)))+1)</f>
        <v>5.0000000000000044E-2</v>
      </c>
      <c r="P1070" s="19">
        <f t="shared" si="28"/>
        <v>0</v>
      </c>
      <c r="Q10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0" s="20">
        <f>IF(ISBLANK(N1070),,IF(ISBLANK(H1070),,(IF(N1070="WON-EW",((((O1070-1)*K1070)*'complete results'!$B$2)+('complete results'!$B$2*(O1070-1))),IF(N1070="WON",((((O1070-1)*K1070)*'complete results'!$B$2)+('complete results'!$B$2*(O1070-1))),IF(N1070="PLACED",((((O1070-1)*K1070)*'complete results'!$B$2)-'complete results'!$B$2),IF(K1070=0,-'complete results'!$B$2,IF(K1070=0,-'complete results'!$B$2,-('complete results'!$B$2*2)))))))*D1070))</f>
        <v>0</v>
      </c>
      <c r="S1070">
        <f t="shared" si="29"/>
        <v>1</v>
      </c>
    </row>
    <row r="1071" spans="9:19" ht="15" x14ac:dyDescent="0.2">
      <c r="I1071" s="10"/>
      <c r="J1071" s="10"/>
      <c r="K1071" s="10"/>
      <c r="N1071" s="7"/>
      <c r="O1071" s="19">
        <f>((H1071-1)*(1-(IF(I1071="no",0,'complete results'!$B$3)))+1)</f>
        <v>5.0000000000000044E-2</v>
      </c>
      <c r="P1071" s="19">
        <f t="shared" ref="P1071:P1102" si="30">D1071*IF(J1071="yes",2,1)</f>
        <v>0</v>
      </c>
      <c r="Q10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1" s="20">
        <f>IF(ISBLANK(N1071),,IF(ISBLANK(H1071),,(IF(N1071="WON-EW",((((O1071-1)*K1071)*'complete results'!$B$2)+('complete results'!$B$2*(O1071-1))),IF(N1071="WON",((((O1071-1)*K1071)*'complete results'!$B$2)+('complete results'!$B$2*(O1071-1))),IF(N1071="PLACED",((((O1071-1)*K1071)*'complete results'!$B$2)-'complete results'!$B$2),IF(K1071=0,-'complete results'!$B$2,IF(K1071=0,-'complete results'!$B$2,-('complete results'!$B$2*2)))))))*D1071))</f>
        <v>0</v>
      </c>
      <c r="S1071">
        <f t="shared" si="29"/>
        <v>1</v>
      </c>
    </row>
    <row r="1072" spans="9:19" ht="15" x14ac:dyDescent="0.2">
      <c r="I1072" s="10"/>
      <c r="J1072" s="10"/>
      <c r="K1072" s="10"/>
      <c r="N1072" s="7"/>
      <c r="O1072" s="19">
        <f>((H1072-1)*(1-(IF(I1072="no",0,'complete results'!$B$3)))+1)</f>
        <v>5.0000000000000044E-2</v>
      </c>
      <c r="P1072" s="19">
        <f t="shared" si="30"/>
        <v>0</v>
      </c>
      <c r="Q10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2" s="20">
        <f>IF(ISBLANK(N1072),,IF(ISBLANK(H1072),,(IF(N1072="WON-EW",((((O1072-1)*K1072)*'complete results'!$B$2)+('complete results'!$B$2*(O1072-1))),IF(N1072="WON",((((O1072-1)*K1072)*'complete results'!$B$2)+('complete results'!$B$2*(O1072-1))),IF(N1072="PLACED",((((O1072-1)*K1072)*'complete results'!$B$2)-'complete results'!$B$2),IF(K1072=0,-'complete results'!$B$2,IF(K1072=0,-'complete results'!$B$2,-('complete results'!$B$2*2)))))))*D1072))</f>
        <v>0</v>
      </c>
      <c r="S1072">
        <f t="shared" si="29"/>
        <v>1</v>
      </c>
    </row>
    <row r="1073" spans="9:19" ht="15" x14ac:dyDescent="0.2">
      <c r="I1073" s="10"/>
      <c r="J1073" s="10"/>
      <c r="K1073" s="10"/>
      <c r="N1073" s="7"/>
      <c r="O1073" s="19">
        <f>((H1073-1)*(1-(IF(I1073="no",0,'complete results'!$B$3)))+1)</f>
        <v>5.0000000000000044E-2</v>
      </c>
      <c r="P1073" s="19">
        <f t="shared" si="30"/>
        <v>0</v>
      </c>
      <c r="Q10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3" s="20">
        <f>IF(ISBLANK(N1073),,IF(ISBLANK(H1073),,(IF(N1073="WON-EW",((((O1073-1)*K1073)*'complete results'!$B$2)+('complete results'!$B$2*(O1073-1))),IF(N1073="WON",((((O1073-1)*K1073)*'complete results'!$B$2)+('complete results'!$B$2*(O1073-1))),IF(N1073="PLACED",((((O1073-1)*K1073)*'complete results'!$B$2)-'complete results'!$B$2),IF(K1073=0,-'complete results'!$B$2,IF(K1073=0,-'complete results'!$B$2,-('complete results'!$B$2*2)))))))*D1073))</f>
        <v>0</v>
      </c>
      <c r="S1073">
        <f t="shared" si="29"/>
        <v>1</v>
      </c>
    </row>
    <row r="1074" spans="9:19" ht="15" x14ac:dyDescent="0.2">
      <c r="I1074" s="10"/>
      <c r="J1074" s="10"/>
      <c r="K1074" s="10"/>
      <c r="N1074" s="7"/>
      <c r="O1074" s="19">
        <f>((H1074-1)*(1-(IF(I1074="no",0,'complete results'!$B$3)))+1)</f>
        <v>5.0000000000000044E-2</v>
      </c>
      <c r="P1074" s="19">
        <f t="shared" si="30"/>
        <v>0</v>
      </c>
      <c r="Q10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4" s="20">
        <f>IF(ISBLANK(N1074),,IF(ISBLANK(H1074),,(IF(N1074="WON-EW",((((O1074-1)*K1074)*'complete results'!$B$2)+('complete results'!$B$2*(O1074-1))),IF(N1074="WON",((((O1074-1)*K1074)*'complete results'!$B$2)+('complete results'!$B$2*(O1074-1))),IF(N1074="PLACED",((((O1074-1)*K1074)*'complete results'!$B$2)-'complete results'!$B$2),IF(K1074=0,-'complete results'!$B$2,IF(K1074=0,-'complete results'!$B$2,-('complete results'!$B$2*2)))))))*D1074))</f>
        <v>0</v>
      </c>
      <c r="S1074">
        <f t="shared" si="29"/>
        <v>1</v>
      </c>
    </row>
    <row r="1075" spans="9:19" ht="15" x14ac:dyDescent="0.2">
      <c r="I1075" s="10"/>
      <c r="J1075" s="10"/>
      <c r="K1075" s="10"/>
      <c r="N1075" s="7"/>
      <c r="O1075" s="19">
        <f>((H1075-1)*(1-(IF(I1075="no",0,'complete results'!$B$3)))+1)</f>
        <v>5.0000000000000044E-2</v>
      </c>
      <c r="P1075" s="19">
        <f t="shared" si="30"/>
        <v>0</v>
      </c>
      <c r="Q10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5" s="20">
        <f>IF(ISBLANK(N1075),,IF(ISBLANK(H1075),,(IF(N1075="WON-EW",((((O1075-1)*K1075)*'complete results'!$B$2)+('complete results'!$B$2*(O1075-1))),IF(N1075="WON",((((O1075-1)*K1075)*'complete results'!$B$2)+('complete results'!$B$2*(O1075-1))),IF(N1075="PLACED",((((O1075-1)*K1075)*'complete results'!$B$2)-'complete results'!$B$2),IF(K1075=0,-'complete results'!$B$2,IF(K1075=0,-'complete results'!$B$2,-('complete results'!$B$2*2)))))))*D1075))</f>
        <v>0</v>
      </c>
      <c r="S1075">
        <f t="shared" si="29"/>
        <v>1</v>
      </c>
    </row>
    <row r="1076" spans="9:19" ht="15" x14ac:dyDescent="0.2">
      <c r="I1076" s="10"/>
      <c r="J1076" s="10"/>
      <c r="K1076" s="10"/>
      <c r="N1076" s="7"/>
      <c r="O1076" s="19">
        <f>((H1076-1)*(1-(IF(I1076="no",0,'complete results'!$B$3)))+1)</f>
        <v>5.0000000000000044E-2</v>
      </c>
      <c r="P1076" s="19">
        <f t="shared" si="30"/>
        <v>0</v>
      </c>
      <c r="Q10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6" s="20">
        <f>IF(ISBLANK(N1076),,IF(ISBLANK(H1076),,(IF(N1076="WON-EW",((((O1076-1)*K1076)*'complete results'!$B$2)+('complete results'!$B$2*(O1076-1))),IF(N1076="WON",((((O1076-1)*K1076)*'complete results'!$B$2)+('complete results'!$B$2*(O1076-1))),IF(N1076="PLACED",((((O1076-1)*K1076)*'complete results'!$B$2)-'complete results'!$B$2),IF(K1076=0,-'complete results'!$B$2,IF(K1076=0,-'complete results'!$B$2,-('complete results'!$B$2*2)))))))*D1076))</f>
        <v>0</v>
      </c>
      <c r="S1076">
        <f t="shared" si="29"/>
        <v>1</v>
      </c>
    </row>
    <row r="1077" spans="9:19" ht="15" x14ac:dyDescent="0.2">
      <c r="I1077" s="10"/>
      <c r="J1077" s="10"/>
      <c r="K1077" s="10"/>
      <c r="N1077" s="7"/>
      <c r="O1077" s="19">
        <f>((H1077-1)*(1-(IF(I1077="no",0,'complete results'!$B$3)))+1)</f>
        <v>5.0000000000000044E-2</v>
      </c>
      <c r="P1077" s="19">
        <f t="shared" si="30"/>
        <v>0</v>
      </c>
      <c r="Q10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7" s="20">
        <f>IF(ISBLANK(N1077),,IF(ISBLANK(H1077),,(IF(N1077="WON-EW",((((O1077-1)*K1077)*'complete results'!$B$2)+('complete results'!$B$2*(O1077-1))),IF(N1077="WON",((((O1077-1)*K1077)*'complete results'!$B$2)+('complete results'!$B$2*(O1077-1))),IF(N1077="PLACED",((((O1077-1)*K1077)*'complete results'!$B$2)-'complete results'!$B$2),IF(K1077=0,-'complete results'!$B$2,IF(K1077=0,-'complete results'!$B$2,-('complete results'!$B$2*2)))))))*D1077))</f>
        <v>0</v>
      </c>
      <c r="S1077">
        <f t="shared" si="29"/>
        <v>1</v>
      </c>
    </row>
    <row r="1078" spans="9:19" ht="15" x14ac:dyDescent="0.2">
      <c r="I1078" s="10"/>
      <c r="J1078" s="10"/>
      <c r="K1078" s="10"/>
      <c r="N1078" s="7"/>
      <c r="O1078" s="19">
        <f>((H1078-1)*(1-(IF(I1078="no",0,'complete results'!$B$3)))+1)</f>
        <v>5.0000000000000044E-2</v>
      </c>
      <c r="P1078" s="19">
        <f t="shared" si="30"/>
        <v>0</v>
      </c>
      <c r="Q10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8" s="20">
        <f>IF(ISBLANK(N1078),,IF(ISBLANK(H1078),,(IF(N1078="WON-EW",((((O1078-1)*K1078)*'complete results'!$B$2)+('complete results'!$B$2*(O1078-1))),IF(N1078="WON",((((O1078-1)*K1078)*'complete results'!$B$2)+('complete results'!$B$2*(O1078-1))),IF(N1078="PLACED",((((O1078-1)*K1078)*'complete results'!$B$2)-'complete results'!$B$2),IF(K1078=0,-'complete results'!$B$2,IF(K1078=0,-'complete results'!$B$2,-('complete results'!$B$2*2)))))))*D1078))</f>
        <v>0</v>
      </c>
      <c r="S1078">
        <f t="shared" si="29"/>
        <v>1</v>
      </c>
    </row>
    <row r="1079" spans="9:19" ht="15" x14ac:dyDescent="0.2">
      <c r="I1079" s="10"/>
      <c r="J1079" s="10"/>
      <c r="K1079" s="10"/>
      <c r="N1079" s="7"/>
      <c r="O1079" s="19">
        <f>((H1079-1)*(1-(IF(I1079="no",0,'complete results'!$B$3)))+1)</f>
        <v>5.0000000000000044E-2</v>
      </c>
      <c r="P1079" s="19">
        <f t="shared" si="30"/>
        <v>0</v>
      </c>
      <c r="Q10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9" s="20">
        <f>IF(ISBLANK(N1079),,IF(ISBLANK(H1079),,(IF(N1079="WON-EW",((((O1079-1)*K1079)*'complete results'!$B$2)+('complete results'!$B$2*(O1079-1))),IF(N1079="WON",((((O1079-1)*K1079)*'complete results'!$B$2)+('complete results'!$B$2*(O1079-1))),IF(N1079="PLACED",((((O1079-1)*K1079)*'complete results'!$B$2)-'complete results'!$B$2),IF(K1079=0,-'complete results'!$B$2,IF(K1079=0,-'complete results'!$B$2,-('complete results'!$B$2*2)))))))*D1079))</f>
        <v>0</v>
      </c>
      <c r="S1079">
        <f t="shared" si="29"/>
        <v>1</v>
      </c>
    </row>
    <row r="1080" spans="9:19" ht="15" x14ac:dyDescent="0.2">
      <c r="I1080" s="10"/>
      <c r="J1080" s="10"/>
      <c r="K1080" s="10"/>
      <c r="N1080" s="7"/>
      <c r="O1080" s="19">
        <f>((H1080-1)*(1-(IF(I1080="no",0,'complete results'!$B$3)))+1)</f>
        <v>5.0000000000000044E-2</v>
      </c>
      <c r="P1080" s="19">
        <f t="shared" si="30"/>
        <v>0</v>
      </c>
      <c r="Q10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0" s="20">
        <f>IF(ISBLANK(N1080),,IF(ISBLANK(H1080),,(IF(N1080="WON-EW",((((O1080-1)*K1080)*'complete results'!$B$2)+('complete results'!$B$2*(O1080-1))),IF(N1080="WON",((((O1080-1)*K1080)*'complete results'!$B$2)+('complete results'!$B$2*(O1080-1))),IF(N1080="PLACED",((((O1080-1)*K1080)*'complete results'!$B$2)-'complete results'!$B$2),IF(K1080=0,-'complete results'!$B$2,IF(K1080=0,-'complete results'!$B$2,-('complete results'!$B$2*2)))))))*D1080))</f>
        <v>0</v>
      </c>
      <c r="S1080">
        <f t="shared" si="29"/>
        <v>1</v>
      </c>
    </row>
    <row r="1081" spans="9:19" ht="15" x14ac:dyDescent="0.2">
      <c r="I1081" s="10"/>
      <c r="J1081" s="10"/>
      <c r="K1081" s="10"/>
      <c r="N1081" s="7"/>
      <c r="O1081" s="19">
        <f>((H1081-1)*(1-(IF(I1081="no",0,'complete results'!$B$3)))+1)</f>
        <v>5.0000000000000044E-2</v>
      </c>
      <c r="P1081" s="19">
        <f t="shared" si="30"/>
        <v>0</v>
      </c>
      <c r="Q10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1" s="20">
        <f>IF(ISBLANK(N1081),,IF(ISBLANK(H1081),,(IF(N1081="WON-EW",((((O1081-1)*K1081)*'complete results'!$B$2)+('complete results'!$B$2*(O1081-1))),IF(N1081="WON",((((O1081-1)*K1081)*'complete results'!$B$2)+('complete results'!$B$2*(O1081-1))),IF(N1081="PLACED",((((O1081-1)*K1081)*'complete results'!$B$2)-'complete results'!$B$2),IF(K1081=0,-'complete results'!$B$2,IF(K1081=0,-'complete results'!$B$2,-('complete results'!$B$2*2)))))))*D1081))</f>
        <v>0</v>
      </c>
      <c r="S1081">
        <f t="shared" si="29"/>
        <v>1</v>
      </c>
    </row>
    <row r="1082" spans="9:19" ht="15" x14ac:dyDescent="0.2">
      <c r="I1082" s="10"/>
      <c r="J1082" s="10"/>
      <c r="K1082" s="10"/>
      <c r="N1082" s="7"/>
      <c r="O1082" s="19">
        <f>((H1082-1)*(1-(IF(I1082="no",0,'complete results'!$B$3)))+1)</f>
        <v>5.0000000000000044E-2</v>
      </c>
      <c r="P1082" s="19">
        <f t="shared" si="30"/>
        <v>0</v>
      </c>
      <c r="Q10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2" s="20">
        <f>IF(ISBLANK(N1082),,IF(ISBLANK(H1082),,(IF(N1082="WON-EW",((((O1082-1)*K1082)*'complete results'!$B$2)+('complete results'!$B$2*(O1082-1))),IF(N1082="WON",((((O1082-1)*K1082)*'complete results'!$B$2)+('complete results'!$B$2*(O1082-1))),IF(N1082="PLACED",((((O1082-1)*K1082)*'complete results'!$B$2)-'complete results'!$B$2),IF(K1082=0,-'complete results'!$B$2,IF(K1082=0,-'complete results'!$B$2,-('complete results'!$B$2*2)))))))*D1082))</f>
        <v>0</v>
      </c>
      <c r="S1082">
        <f t="shared" si="29"/>
        <v>1</v>
      </c>
    </row>
    <row r="1083" spans="9:19" ht="15" x14ac:dyDescent="0.2">
      <c r="I1083" s="10"/>
      <c r="J1083" s="10"/>
      <c r="K1083" s="10"/>
      <c r="N1083" s="7"/>
      <c r="O1083" s="19">
        <f>((H1083-1)*(1-(IF(I1083="no",0,'complete results'!$B$3)))+1)</f>
        <v>5.0000000000000044E-2</v>
      </c>
      <c r="P1083" s="19">
        <f t="shared" si="30"/>
        <v>0</v>
      </c>
      <c r="Q10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3" s="20">
        <f>IF(ISBLANK(N1083),,IF(ISBLANK(H1083),,(IF(N1083="WON-EW",((((O1083-1)*K1083)*'complete results'!$B$2)+('complete results'!$B$2*(O1083-1))),IF(N1083="WON",((((O1083-1)*K1083)*'complete results'!$B$2)+('complete results'!$B$2*(O1083-1))),IF(N1083="PLACED",((((O1083-1)*K1083)*'complete results'!$B$2)-'complete results'!$B$2),IF(K1083=0,-'complete results'!$B$2,IF(K1083=0,-'complete results'!$B$2,-('complete results'!$B$2*2)))))))*D1083))</f>
        <v>0</v>
      </c>
      <c r="S1083">
        <f t="shared" si="29"/>
        <v>1</v>
      </c>
    </row>
    <row r="1084" spans="9:19" ht="15" x14ac:dyDescent="0.2">
      <c r="I1084" s="10"/>
      <c r="J1084" s="10"/>
      <c r="K1084" s="10"/>
      <c r="N1084" s="7"/>
      <c r="O1084" s="19">
        <f>((H1084-1)*(1-(IF(I1084="no",0,'complete results'!$B$3)))+1)</f>
        <v>5.0000000000000044E-2</v>
      </c>
      <c r="P1084" s="19">
        <f t="shared" si="30"/>
        <v>0</v>
      </c>
      <c r="Q10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4" s="20">
        <f>IF(ISBLANK(N1084),,IF(ISBLANK(H1084),,(IF(N1084="WON-EW",((((O1084-1)*K1084)*'complete results'!$B$2)+('complete results'!$B$2*(O1084-1))),IF(N1084="WON",((((O1084-1)*K1084)*'complete results'!$B$2)+('complete results'!$B$2*(O1084-1))),IF(N1084="PLACED",((((O1084-1)*K1084)*'complete results'!$B$2)-'complete results'!$B$2),IF(K1084=0,-'complete results'!$B$2,IF(K1084=0,-'complete results'!$B$2,-('complete results'!$B$2*2)))))))*D1084))</f>
        <v>0</v>
      </c>
      <c r="S1084">
        <f t="shared" si="29"/>
        <v>1</v>
      </c>
    </row>
    <row r="1085" spans="9:19" ht="15" x14ac:dyDescent="0.2">
      <c r="I1085" s="10"/>
      <c r="J1085" s="10"/>
      <c r="K1085" s="10"/>
      <c r="N1085" s="7"/>
      <c r="O1085" s="19">
        <f>((H1085-1)*(1-(IF(I1085="no",0,'complete results'!$B$3)))+1)</f>
        <v>5.0000000000000044E-2</v>
      </c>
      <c r="P1085" s="19">
        <f t="shared" si="30"/>
        <v>0</v>
      </c>
      <c r="Q10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5" s="20">
        <f>IF(ISBLANK(N1085),,IF(ISBLANK(H1085),,(IF(N1085="WON-EW",((((O1085-1)*K1085)*'complete results'!$B$2)+('complete results'!$B$2*(O1085-1))),IF(N1085="WON",((((O1085-1)*K1085)*'complete results'!$B$2)+('complete results'!$B$2*(O1085-1))),IF(N1085="PLACED",((((O1085-1)*K1085)*'complete results'!$B$2)-'complete results'!$B$2),IF(K1085=0,-'complete results'!$B$2,IF(K1085=0,-'complete results'!$B$2,-('complete results'!$B$2*2)))))))*D1085))</f>
        <v>0</v>
      </c>
      <c r="S1085">
        <f t="shared" si="29"/>
        <v>1</v>
      </c>
    </row>
    <row r="1086" spans="9:19" ht="15" x14ac:dyDescent="0.2">
      <c r="I1086" s="10"/>
      <c r="J1086" s="10"/>
      <c r="K1086" s="10"/>
      <c r="N1086" s="7"/>
      <c r="O1086" s="19">
        <f>((H1086-1)*(1-(IF(I1086="no",0,'complete results'!$B$3)))+1)</f>
        <v>5.0000000000000044E-2</v>
      </c>
      <c r="P1086" s="19">
        <f t="shared" si="30"/>
        <v>0</v>
      </c>
      <c r="Q10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6" s="20">
        <f>IF(ISBLANK(N1086),,IF(ISBLANK(H1086),,(IF(N1086="WON-EW",((((O1086-1)*K1086)*'complete results'!$B$2)+('complete results'!$B$2*(O1086-1))),IF(N1086="WON",((((O1086-1)*K1086)*'complete results'!$B$2)+('complete results'!$B$2*(O1086-1))),IF(N1086="PLACED",((((O1086-1)*K1086)*'complete results'!$B$2)-'complete results'!$B$2),IF(K1086=0,-'complete results'!$B$2,IF(K1086=0,-'complete results'!$B$2,-('complete results'!$B$2*2)))))))*D1086))</f>
        <v>0</v>
      </c>
      <c r="S1086">
        <f t="shared" si="29"/>
        <v>1</v>
      </c>
    </row>
    <row r="1087" spans="9:19" ht="15" x14ac:dyDescent="0.2">
      <c r="I1087" s="10"/>
      <c r="J1087" s="10"/>
      <c r="K1087" s="10"/>
      <c r="N1087" s="7"/>
      <c r="O1087" s="19">
        <f>((H1087-1)*(1-(IF(I1087="no",0,'complete results'!$B$3)))+1)</f>
        <v>5.0000000000000044E-2</v>
      </c>
      <c r="P1087" s="19">
        <f t="shared" si="30"/>
        <v>0</v>
      </c>
      <c r="Q10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7" s="20">
        <f>IF(ISBLANK(N1087),,IF(ISBLANK(H1087),,(IF(N1087="WON-EW",((((O1087-1)*K1087)*'complete results'!$B$2)+('complete results'!$B$2*(O1087-1))),IF(N1087="WON",((((O1087-1)*K1087)*'complete results'!$B$2)+('complete results'!$B$2*(O1087-1))),IF(N1087="PLACED",((((O1087-1)*K1087)*'complete results'!$B$2)-'complete results'!$B$2),IF(K1087=0,-'complete results'!$B$2,IF(K1087=0,-'complete results'!$B$2,-('complete results'!$B$2*2)))))))*D1087))</f>
        <v>0</v>
      </c>
      <c r="S1087">
        <f t="shared" si="29"/>
        <v>1</v>
      </c>
    </row>
    <row r="1088" spans="9:19" ht="15" x14ac:dyDescent="0.2">
      <c r="I1088" s="10"/>
      <c r="J1088" s="10"/>
      <c r="K1088" s="10"/>
      <c r="N1088" s="7"/>
      <c r="O1088" s="19">
        <f>((H1088-1)*(1-(IF(I1088="no",0,'complete results'!$B$3)))+1)</f>
        <v>5.0000000000000044E-2</v>
      </c>
      <c r="P1088" s="19">
        <f t="shared" si="30"/>
        <v>0</v>
      </c>
      <c r="Q10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8" s="20">
        <f>IF(ISBLANK(N1088),,IF(ISBLANK(H1088),,(IF(N1088="WON-EW",((((O1088-1)*K1088)*'complete results'!$B$2)+('complete results'!$B$2*(O1088-1))),IF(N1088="WON",((((O1088-1)*K1088)*'complete results'!$B$2)+('complete results'!$B$2*(O1088-1))),IF(N1088="PLACED",((((O1088-1)*K1088)*'complete results'!$B$2)-'complete results'!$B$2),IF(K1088=0,-'complete results'!$B$2,IF(K1088=0,-'complete results'!$B$2,-('complete results'!$B$2*2)))))))*D1088))</f>
        <v>0</v>
      </c>
      <c r="S1088">
        <f t="shared" si="29"/>
        <v>1</v>
      </c>
    </row>
    <row r="1089" spans="9:19" ht="15" x14ac:dyDescent="0.2">
      <c r="I1089" s="10"/>
      <c r="J1089" s="10"/>
      <c r="K1089" s="10"/>
      <c r="N1089" s="7"/>
      <c r="O1089" s="19">
        <f>((H1089-1)*(1-(IF(I1089="no",0,'complete results'!$B$3)))+1)</f>
        <v>5.0000000000000044E-2</v>
      </c>
      <c r="P1089" s="19">
        <f t="shared" si="30"/>
        <v>0</v>
      </c>
      <c r="Q10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9" s="20">
        <f>IF(ISBLANK(N1089),,IF(ISBLANK(H1089),,(IF(N1089="WON-EW",((((O1089-1)*K1089)*'complete results'!$B$2)+('complete results'!$B$2*(O1089-1))),IF(N1089="WON",((((O1089-1)*K1089)*'complete results'!$B$2)+('complete results'!$B$2*(O1089-1))),IF(N1089="PLACED",((((O1089-1)*K1089)*'complete results'!$B$2)-'complete results'!$B$2),IF(K1089=0,-'complete results'!$B$2,IF(K1089=0,-'complete results'!$B$2,-('complete results'!$B$2*2)))))))*D1089))</f>
        <v>0</v>
      </c>
      <c r="S1089">
        <f t="shared" si="29"/>
        <v>1</v>
      </c>
    </row>
    <row r="1090" spans="9:19" ht="15" x14ac:dyDescent="0.2">
      <c r="I1090" s="10"/>
      <c r="J1090" s="10"/>
      <c r="K1090" s="10"/>
      <c r="N1090" s="7"/>
      <c r="O1090" s="19">
        <f>((H1090-1)*(1-(IF(I1090="no",0,'complete results'!$B$3)))+1)</f>
        <v>5.0000000000000044E-2</v>
      </c>
      <c r="P1090" s="19">
        <f t="shared" si="30"/>
        <v>0</v>
      </c>
      <c r="Q10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0" s="20">
        <f>IF(ISBLANK(N1090),,IF(ISBLANK(H1090),,(IF(N1090="WON-EW",((((O1090-1)*K1090)*'complete results'!$B$2)+('complete results'!$B$2*(O1090-1))),IF(N1090="WON",((((O1090-1)*K1090)*'complete results'!$B$2)+('complete results'!$B$2*(O1090-1))),IF(N1090="PLACED",((((O1090-1)*K1090)*'complete results'!$B$2)-'complete results'!$B$2),IF(K1090=0,-'complete results'!$B$2,IF(K1090=0,-'complete results'!$B$2,-('complete results'!$B$2*2)))))))*D1090))</f>
        <v>0</v>
      </c>
      <c r="S1090">
        <f t="shared" si="29"/>
        <v>1</v>
      </c>
    </row>
    <row r="1091" spans="9:19" ht="15" x14ac:dyDescent="0.2">
      <c r="I1091" s="10"/>
      <c r="J1091" s="10"/>
      <c r="K1091" s="10"/>
      <c r="N1091" s="7"/>
      <c r="O1091" s="19">
        <f>((H1091-1)*(1-(IF(I1091="no",0,'complete results'!$B$3)))+1)</f>
        <v>5.0000000000000044E-2</v>
      </c>
      <c r="P1091" s="19">
        <f t="shared" si="30"/>
        <v>0</v>
      </c>
      <c r="Q10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1" s="20">
        <f>IF(ISBLANK(N1091),,IF(ISBLANK(H1091),,(IF(N1091="WON-EW",((((O1091-1)*K1091)*'complete results'!$B$2)+('complete results'!$B$2*(O1091-1))),IF(N1091="WON",((((O1091-1)*K1091)*'complete results'!$B$2)+('complete results'!$B$2*(O1091-1))),IF(N1091="PLACED",((((O1091-1)*K1091)*'complete results'!$B$2)-'complete results'!$B$2),IF(K1091=0,-'complete results'!$B$2,IF(K1091=0,-'complete results'!$B$2,-('complete results'!$B$2*2)))))))*D1091))</f>
        <v>0</v>
      </c>
      <c r="S1091">
        <f t="shared" si="29"/>
        <v>1</v>
      </c>
    </row>
    <row r="1092" spans="9:19" ht="15" x14ac:dyDescent="0.2">
      <c r="I1092" s="10"/>
      <c r="J1092" s="10"/>
      <c r="K1092" s="10"/>
      <c r="N1092" s="7"/>
      <c r="O1092" s="19">
        <f>((H1092-1)*(1-(IF(I1092="no",0,'complete results'!$B$3)))+1)</f>
        <v>5.0000000000000044E-2</v>
      </c>
      <c r="P1092" s="19">
        <f t="shared" si="30"/>
        <v>0</v>
      </c>
      <c r="Q10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2" s="20">
        <f>IF(ISBLANK(N1092),,IF(ISBLANK(H1092),,(IF(N1092="WON-EW",((((O1092-1)*K1092)*'complete results'!$B$2)+('complete results'!$B$2*(O1092-1))),IF(N1092="WON",((((O1092-1)*K1092)*'complete results'!$B$2)+('complete results'!$B$2*(O1092-1))),IF(N1092="PLACED",((((O1092-1)*K1092)*'complete results'!$B$2)-'complete results'!$B$2),IF(K1092=0,-'complete results'!$B$2,IF(K1092=0,-'complete results'!$B$2,-('complete results'!$B$2*2)))))))*D1092))</f>
        <v>0</v>
      </c>
      <c r="S1092">
        <f t="shared" si="29"/>
        <v>1</v>
      </c>
    </row>
    <row r="1093" spans="9:19" ht="15" x14ac:dyDescent="0.2">
      <c r="I1093" s="10"/>
      <c r="J1093" s="10"/>
      <c r="K1093" s="10"/>
      <c r="N1093" s="7"/>
      <c r="O1093" s="19">
        <f>((H1093-1)*(1-(IF(I1093="no",0,'complete results'!$B$3)))+1)</f>
        <v>5.0000000000000044E-2</v>
      </c>
      <c r="P1093" s="19">
        <f t="shared" si="30"/>
        <v>0</v>
      </c>
      <c r="Q10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3" s="20">
        <f>IF(ISBLANK(N1093),,IF(ISBLANK(H1093),,(IF(N1093="WON-EW",((((O1093-1)*K1093)*'complete results'!$B$2)+('complete results'!$B$2*(O1093-1))),IF(N1093="WON",((((O1093-1)*K1093)*'complete results'!$B$2)+('complete results'!$B$2*(O1093-1))),IF(N1093="PLACED",((((O1093-1)*K1093)*'complete results'!$B$2)-'complete results'!$B$2),IF(K1093=0,-'complete results'!$B$2,IF(K1093=0,-'complete results'!$B$2,-('complete results'!$B$2*2)))))))*D1093))</f>
        <v>0</v>
      </c>
      <c r="S1093">
        <f t="shared" si="29"/>
        <v>1</v>
      </c>
    </row>
    <row r="1094" spans="9:19" ht="15" x14ac:dyDescent="0.2">
      <c r="I1094" s="10"/>
      <c r="J1094" s="10"/>
      <c r="K1094" s="10"/>
      <c r="N1094" s="7"/>
      <c r="O1094" s="19">
        <f>((H1094-1)*(1-(IF(I1094="no",0,'complete results'!$B$3)))+1)</f>
        <v>5.0000000000000044E-2</v>
      </c>
      <c r="P1094" s="19">
        <f t="shared" si="30"/>
        <v>0</v>
      </c>
      <c r="Q10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4" s="20">
        <f>IF(ISBLANK(N1094),,IF(ISBLANK(H1094),,(IF(N1094="WON-EW",((((O1094-1)*K1094)*'complete results'!$B$2)+('complete results'!$B$2*(O1094-1))),IF(N1094="WON",((((O1094-1)*K1094)*'complete results'!$B$2)+('complete results'!$B$2*(O1094-1))),IF(N1094="PLACED",((((O1094-1)*K1094)*'complete results'!$B$2)-'complete results'!$B$2),IF(K1094=0,-'complete results'!$B$2,IF(K1094=0,-'complete results'!$B$2,-('complete results'!$B$2*2)))))))*D1094))</f>
        <v>0</v>
      </c>
      <c r="S1094">
        <f t="shared" si="29"/>
        <v>1</v>
      </c>
    </row>
    <row r="1095" spans="9:19" ht="15" x14ac:dyDescent="0.2">
      <c r="I1095" s="10"/>
      <c r="J1095" s="10"/>
      <c r="K1095" s="10"/>
      <c r="N1095" s="7"/>
      <c r="O1095" s="19">
        <f>((H1095-1)*(1-(IF(I1095="no",0,'complete results'!$B$3)))+1)</f>
        <v>5.0000000000000044E-2</v>
      </c>
      <c r="P1095" s="19">
        <f t="shared" si="30"/>
        <v>0</v>
      </c>
      <c r="Q10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5" s="20">
        <f>IF(ISBLANK(N1095),,IF(ISBLANK(H1095),,(IF(N1095="WON-EW",((((O1095-1)*K1095)*'complete results'!$B$2)+('complete results'!$B$2*(O1095-1))),IF(N1095="WON",((((O1095-1)*K1095)*'complete results'!$B$2)+('complete results'!$B$2*(O1095-1))),IF(N1095="PLACED",((((O1095-1)*K1095)*'complete results'!$B$2)-'complete results'!$B$2),IF(K1095=0,-'complete results'!$B$2,IF(K1095=0,-'complete results'!$B$2,-('complete results'!$B$2*2)))))))*D1095))</f>
        <v>0</v>
      </c>
      <c r="S1095">
        <f t="shared" si="29"/>
        <v>1</v>
      </c>
    </row>
    <row r="1096" spans="9:19" ht="15" x14ac:dyDescent="0.2">
      <c r="I1096" s="10"/>
      <c r="J1096" s="10"/>
      <c r="K1096" s="10"/>
      <c r="N1096" s="7"/>
      <c r="O1096" s="19">
        <f>((H1096-1)*(1-(IF(I1096="no",0,'complete results'!$B$3)))+1)</f>
        <v>5.0000000000000044E-2</v>
      </c>
      <c r="P1096" s="19">
        <f t="shared" si="30"/>
        <v>0</v>
      </c>
      <c r="Q10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6" s="20">
        <f>IF(ISBLANK(N1096),,IF(ISBLANK(H1096),,(IF(N1096="WON-EW",((((O1096-1)*K1096)*'complete results'!$B$2)+('complete results'!$B$2*(O1096-1))),IF(N1096="WON",((((O1096-1)*K1096)*'complete results'!$B$2)+('complete results'!$B$2*(O1096-1))),IF(N1096="PLACED",((((O1096-1)*K1096)*'complete results'!$B$2)-'complete results'!$B$2),IF(K1096=0,-'complete results'!$B$2,IF(K1096=0,-'complete results'!$B$2,-('complete results'!$B$2*2)))))))*D1096))</f>
        <v>0</v>
      </c>
      <c r="S1096">
        <f t="shared" si="29"/>
        <v>1</v>
      </c>
    </row>
    <row r="1097" spans="9:19" ht="15" x14ac:dyDescent="0.2">
      <c r="I1097" s="10"/>
      <c r="J1097" s="10"/>
      <c r="K1097" s="10"/>
      <c r="N1097" s="7"/>
      <c r="O1097" s="19">
        <f>((H1097-1)*(1-(IF(I1097="no",0,'complete results'!$B$3)))+1)</f>
        <v>5.0000000000000044E-2</v>
      </c>
      <c r="P1097" s="19">
        <f t="shared" si="30"/>
        <v>0</v>
      </c>
      <c r="Q10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7" s="20">
        <f>IF(ISBLANK(N1097),,IF(ISBLANK(H1097),,(IF(N1097="WON-EW",((((O1097-1)*K1097)*'complete results'!$B$2)+('complete results'!$B$2*(O1097-1))),IF(N1097="WON",((((O1097-1)*K1097)*'complete results'!$B$2)+('complete results'!$B$2*(O1097-1))),IF(N1097="PLACED",((((O1097-1)*K1097)*'complete results'!$B$2)-'complete results'!$B$2),IF(K1097=0,-'complete results'!$B$2,IF(K1097=0,-'complete results'!$B$2,-('complete results'!$B$2*2)))))))*D1097))</f>
        <v>0</v>
      </c>
      <c r="S1097">
        <f t="shared" si="29"/>
        <v>1</v>
      </c>
    </row>
    <row r="1098" spans="9:19" ht="15" x14ac:dyDescent="0.2">
      <c r="I1098" s="10"/>
      <c r="J1098" s="10"/>
      <c r="K1098" s="10"/>
      <c r="N1098" s="7"/>
      <c r="O1098" s="19">
        <f>((H1098-1)*(1-(IF(I1098="no",0,'complete results'!$B$3)))+1)</f>
        <v>5.0000000000000044E-2</v>
      </c>
      <c r="P1098" s="19">
        <f t="shared" si="30"/>
        <v>0</v>
      </c>
      <c r="Q10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8" s="20">
        <f>IF(ISBLANK(N1098),,IF(ISBLANK(H1098),,(IF(N1098="WON-EW",((((O1098-1)*K1098)*'complete results'!$B$2)+('complete results'!$B$2*(O1098-1))),IF(N1098="WON",((((O1098-1)*K1098)*'complete results'!$B$2)+('complete results'!$B$2*(O1098-1))),IF(N1098="PLACED",((((O1098-1)*K1098)*'complete results'!$B$2)-'complete results'!$B$2),IF(K1098=0,-'complete results'!$B$2,IF(K1098=0,-'complete results'!$B$2,-('complete results'!$B$2*2)))))))*D1098))</f>
        <v>0</v>
      </c>
      <c r="S1098">
        <f t="shared" si="29"/>
        <v>1</v>
      </c>
    </row>
    <row r="1099" spans="9:19" ht="15" x14ac:dyDescent="0.2">
      <c r="I1099" s="10"/>
      <c r="J1099" s="10"/>
      <c r="K1099" s="10"/>
      <c r="N1099" s="7"/>
      <c r="O1099" s="19">
        <f>((H1099-1)*(1-(IF(I1099="no",0,'complete results'!$B$3)))+1)</f>
        <v>5.0000000000000044E-2</v>
      </c>
      <c r="P1099" s="19">
        <f t="shared" si="30"/>
        <v>0</v>
      </c>
      <c r="Q10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9" s="20">
        <f>IF(ISBLANK(N1099),,IF(ISBLANK(H1099),,(IF(N1099="WON-EW",((((O1099-1)*K1099)*'complete results'!$B$2)+('complete results'!$B$2*(O1099-1))),IF(N1099="WON",((((O1099-1)*K1099)*'complete results'!$B$2)+('complete results'!$B$2*(O1099-1))),IF(N1099="PLACED",((((O1099-1)*K1099)*'complete results'!$B$2)-'complete results'!$B$2),IF(K1099=0,-'complete results'!$B$2,IF(K1099=0,-'complete results'!$B$2,-('complete results'!$B$2*2)))))))*D1099))</f>
        <v>0</v>
      </c>
      <c r="S1099">
        <f t="shared" si="29"/>
        <v>1</v>
      </c>
    </row>
    <row r="1100" spans="9:19" ht="15" x14ac:dyDescent="0.2">
      <c r="I1100" s="10"/>
      <c r="J1100" s="10"/>
      <c r="K1100" s="10"/>
      <c r="N1100" s="7"/>
      <c r="O1100" s="19">
        <f>((H1100-1)*(1-(IF(I1100="no",0,'complete results'!$B$3)))+1)</f>
        <v>5.0000000000000044E-2</v>
      </c>
      <c r="P1100" s="19">
        <f t="shared" si="30"/>
        <v>0</v>
      </c>
      <c r="Q11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0" s="20">
        <f>IF(ISBLANK(N1100),,IF(ISBLANK(H1100),,(IF(N1100="WON-EW",((((O1100-1)*K1100)*'complete results'!$B$2)+('complete results'!$B$2*(O1100-1))),IF(N1100="WON",((((O1100-1)*K1100)*'complete results'!$B$2)+('complete results'!$B$2*(O1100-1))),IF(N1100="PLACED",((((O1100-1)*K1100)*'complete results'!$B$2)-'complete results'!$B$2),IF(K1100=0,-'complete results'!$B$2,IF(K1100=0,-'complete results'!$B$2,-('complete results'!$B$2*2)))))))*D1100))</f>
        <v>0</v>
      </c>
      <c r="S1100">
        <f t="shared" si="29"/>
        <v>1</v>
      </c>
    </row>
    <row r="1101" spans="9:19" ht="15" x14ac:dyDescent="0.2">
      <c r="I1101" s="10"/>
      <c r="J1101" s="10"/>
      <c r="K1101" s="10"/>
      <c r="N1101" s="7"/>
      <c r="O1101" s="19">
        <f>((H1101-1)*(1-(IF(I1101="no",0,'complete results'!$B$3)))+1)</f>
        <v>5.0000000000000044E-2</v>
      </c>
      <c r="P1101" s="19">
        <f t="shared" si="30"/>
        <v>0</v>
      </c>
      <c r="Q11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1" s="20">
        <f>IF(ISBLANK(N1101),,IF(ISBLANK(H1101),,(IF(N1101="WON-EW",((((O1101-1)*K1101)*'complete results'!$B$2)+('complete results'!$B$2*(O1101-1))),IF(N1101="WON",((((O1101-1)*K1101)*'complete results'!$B$2)+('complete results'!$B$2*(O1101-1))),IF(N1101="PLACED",((((O1101-1)*K1101)*'complete results'!$B$2)-'complete results'!$B$2),IF(K1101=0,-'complete results'!$B$2,IF(K1101=0,-'complete results'!$B$2,-('complete results'!$B$2*2)))))))*D1101))</f>
        <v>0</v>
      </c>
      <c r="S1101">
        <f t="shared" si="29"/>
        <v>1</v>
      </c>
    </row>
    <row r="1102" spans="9:19" ht="15" x14ac:dyDescent="0.2">
      <c r="I1102" s="10"/>
      <c r="J1102" s="10"/>
      <c r="K1102" s="10"/>
      <c r="N1102" s="7"/>
      <c r="O1102" s="19">
        <f>((H1102-1)*(1-(IF(I1102="no",0,'complete results'!$B$3)))+1)</f>
        <v>5.0000000000000044E-2</v>
      </c>
      <c r="P1102" s="19">
        <f t="shared" si="30"/>
        <v>0</v>
      </c>
      <c r="Q11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2" s="20">
        <f>IF(ISBLANK(N1102),,IF(ISBLANK(H1102),,(IF(N1102="WON-EW",((((O1102-1)*K1102)*'complete results'!$B$2)+('complete results'!$B$2*(O1102-1))),IF(N1102="WON",((((O1102-1)*K1102)*'complete results'!$B$2)+('complete results'!$B$2*(O1102-1))),IF(N1102="PLACED",((((O1102-1)*K1102)*'complete results'!$B$2)-'complete results'!$B$2),IF(K1102=0,-'complete results'!$B$2,IF(K1102=0,-'complete results'!$B$2,-('complete results'!$B$2*2)))))))*D1102))</f>
        <v>0</v>
      </c>
      <c r="S1102">
        <f t="shared" si="29"/>
        <v>1</v>
      </c>
    </row>
    <row r="1103" spans="9:19" ht="15" x14ac:dyDescent="0.2">
      <c r="I1103" s="10"/>
      <c r="J1103" s="10"/>
      <c r="K1103" s="10"/>
      <c r="N1103" s="7"/>
      <c r="O1103" s="19">
        <f>((H1103-1)*(1-(IF(I1103="no",0,'complete results'!$B$3)))+1)</f>
        <v>5.0000000000000044E-2</v>
      </c>
      <c r="P1103" s="19">
        <f t="shared" ref="P1103:P1134" si="31">D1103*IF(J1103="yes",2,1)</f>
        <v>0</v>
      </c>
      <c r="Q11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3" s="20">
        <f>IF(ISBLANK(N1103),,IF(ISBLANK(H1103),,(IF(N1103="WON-EW",((((O1103-1)*K1103)*'complete results'!$B$2)+('complete results'!$B$2*(O1103-1))),IF(N1103="WON",((((O1103-1)*K1103)*'complete results'!$B$2)+('complete results'!$B$2*(O1103-1))),IF(N1103="PLACED",((((O1103-1)*K1103)*'complete results'!$B$2)-'complete results'!$B$2),IF(K1103=0,-'complete results'!$B$2,IF(K1103=0,-'complete results'!$B$2,-('complete results'!$B$2*2)))))))*D1103))</f>
        <v>0</v>
      </c>
      <c r="S1103">
        <f t="shared" si="29"/>
        <v>1</v>
      </c>
    </row>
    <row r="1104" spans="9:19" ht="15" x14ac:dyDescent="0.2">
      <c r="I1104" s="10"/>
      <c r="J1104" s="10"/>
      <c r="K1104" s="10"/>
      <c r="N1104" s="7"/>
      <c r="O1104" s="19">
        <f>((H1104-1)*(1-(IF(I1104="no",0,'complete results'!$B$3)))+1)</f>
        <v>5.0000000000000044E-2</v>
      </c>
      <c r="P1104" s="19">
        <f t="shared" si="31"/>
        <v>0</v>
      </c>
      <c r="Q11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4" s="20">
        <f>IF(ISBLANK(N1104),,IF(ISBLANK(H1104),,(IF(N1104="WON-EW",((((O1104-1)*K1104)*'complete results'!$B$2)+('complete results'!$B$2*(O1104-1))),IF(N1104="WON",((((O1104-1)*K1104)*'complete results'!$B$2)+('complete results'!$B$2*(O1104-1))),IF(N1104="PLACED",((((O1104-1)*K1104)*'complete results'!$B$2)-'complete results'!$B$2),IF(K1104=0,-'complete results'!$B$2,IF(K1104=0,-'complete results'!$B$2,-('complete results'!$B$2*2)))))))*D1104))</f>
        <v>0</v>
      </c>
      <c r="S1104">
        <f t="shared" si="29"/>
        <v>1</v>
      </c>
    </row>
    <row r="1105" spans="9:19" ht="15" x14ac:dyDescent="0.2">
      <c r="I1105" s="10"/>
      <c r="J1105" s="10"/>
      <c r="K1105" s="10"/>
      <c r="N1105" s="7"/>
      <c r="O1105" s="19">
        <f>((H1105-1)*(1-(IF(I1105="no",0,'complete results'!$B$3)))+1)</f>
        <v>5.0000000000000044E-2</v>
      </c>
      <c r="P1105" s="19">
        <f t="shared" si="31"/>
        <v>0</v>
      </c>
      <c r="Q11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5" s="20">
        <f>IF(ISBLANK(N1105),,IF(ISBLANK(H1105),,(IF(N1105="WON-EW",((((O1105-1)*K1105)*'complete results'!$B$2)+('complete results'!$B$2*(O1105-1))),IF(N1105="WON",((((O1105-1)*K1105)*'complete results'!$B$2)+('complete results'!$B$2*(O1105-1))),IF(N1105="PLACED",((((O1105-1)*K1105)*'complete results'!$B$2)-'complete results'!$B$2),IF(K1105=0,-'complete results'!$B$2,IF(K1105=0,-'complete results'!$B$2,-('complete results'!$B$2*2)))))))*D1105))</f>
        <v>0</v>
      </c>
      <c r="S1105">
        <f t="shared" si="29"/>
        <v>1</v>
      </c>
    </row>
    <row r="1106" spans="9:19" ht="15" x14ac:dyDescent="0.2">
      <c r="I1106" s="10"/>
      <c r="J1106" s="10"/>
      <c r="K1106" s="10"/>
      <c r="N1106" s="7"/>
      <c r="O1106" s="19">
        <f>((H1106-1)*(1-(IF(I1106="no",0,'complete results'!$B$3)))+1)</f>
        <v>5.0000000000000044E-2</v>
      </c>
      <c r="P1106" s="19">
        <f t="shared" si="31"/>
        <v>0</v>
      </c>
      <c r="Q11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6" s="20">
        <f>IF(ISBLANK(N1106),,IF(ISBLANK(H1106),,(IF(N1106="WON-EW",((((O1106-1)*K1106)*'complete results'!$B$2)+('complete results'!$B$2*(O1106-1))),IF(N1106="WON",((((O1106-1)*K1106)*'complete results'!$B$2)+('complete results'!$B$2*(O1106-1))),IF(N1106="PLACED",((((O1106-1)*K1106)*'complete results'!$B$2)-'complete results'!$B$2),IF(K1106=0,-'complete results'!$B$2,IF(K1106=0,-'complete results'!$B$2,-('complete results'!$B$2*2)))))))*D1106))</f>
        <v>0</v>
      </c>
      <c r="S1106">
        <f t="shared" si="29"/>
        <v>1</v>
      </c>
    </row>
    <row r="1107" spans="9:19" ht="15" x14ac:dyDescent="0.2">
      <c r="I1107" s="10"/>
      <c r="J1107" s="10"/>
      <c r="K1107" s="10"/>
      <c r="N1107" s="7"/>
      <c r="O1107" s="19">
        <f>((H1107-1)*(1-(IF(I1107="no",0,'complete results'!$B$3)))+1)</f>
        <v>5.0000000000000044E-2</v>
      </c>
      <c r="P1107" s="19">
        <f t="shared" si="31"/>
        <v>0</v>
      </c>
      <c r="Q11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7" s="20">
        <f>IF(ISBLANK(N1107),,IF(ISBLANK(H1107),,(IF(N1107="WON-EW",((((O1107-1)*K1107)*'complete results'!$B$2)+('complete results'!$B$2*(O1107-1))),IF(N1107="WON",((((O1107-1)*K1107)*'complete results'!$B$2)+('complete results'!$B$2*(O1107-1))),IF(N1107="PLACED",((((O1107-1)*K1107)*'complete results'!$B$2)-'complete results'!$B$2),IF(K1107=0,-'complete results'!$B$2,IF(K1107=0,-'complete results'!$B$2,-('complete results'!$B$2*2)))))))*D1107))</f>
        <v>0</v>
      </c>
      <c r="S1107">
        <f t="shared" si="29"/>
        <v>1</v>
      </c>
    </row>
    <row r="1108" spans="9:19" ht="15" x14ac:dyDescent="0.2">
      <c r="I1108" s="10"/>
      <c r="J1108" s="10"/>
      <c r="K1108" s="10"/>
      <c r="N1108" s="7"/>
      <c r="O1108" s="19">
        <f>((H1108-1)*(1-(IF(I1108="no",0,'complete results'!$B$3)))+1)</f>
        <v>5.0000000000000044E-2</v>
      </c>
      <c r="P1108" s="19">
        <f t="shared" si="31"/>
        <v>0</v>
      </c>
      <c r="Q11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8" s="20">
        <f>IF(ISBLANK(N1108),,IF(ISBLANK(H1108),,(IF(N1108="WON-EW",((((O1108-1)*K1108)*'complete results'!$B$2)+('complete results'!$B$2*(O1108-1))),IF(N1108="WON",((((O1108-1)*K1108)*'complete results'!$B$2)+('complete results'!$B$2*(O1108-1))),IF(N1108="PLACED",((((O1108-1)*K1108)*'complete results'!$B$2)-'complete results'!$B$2),IF(K1108=0,-'complete results'!$B$2,IF(K1108=0,-'complete results'!$B$2,-('complete results'!$B$2*2)))))))*D1108))</f>
        <v>0</v>
      </c>
      <c r="S1108">
        <f t="shared" si="29"/>
        <v>1</v>
      </c>
    </row>
    <row r="1109" spans="9:19" ht="15" x14ac:dyDescent="0.2">
      <c r="I1109" s="10"/>
      <c r="J1109" s="10"/>
      <c r="K1109" s="10"/>
      <c r="N1109" s="7"/>
      <c r="O1109" s="19">
        <f>((H1109-1)*(1-(IF(I1109="no",0,'complete results'!$B$3)))+1)</f>
        <v>5.0000000000000044E-2</v>
      </c>
      <c r="P1109" s="19">
        <f t="shared" si="31"/>
        <v>0</v>
      </c>
      <c r="Q11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9" s="20">
        <f>IF(ISBLANK(N1109),,IF(ISBLANK(H1109),,(IF(N1109="WON-EW",((((O1109-1)*K1109)*'complete results'!$B$2)+('complete results'!$B$2*(O1109-1))),IF(N1109="WON",((((O1109-1)*K1109)*'complete results'!$B$2)+('complete results'!$B$2*(O1109-1))),IF(N1109="PLACED",((((O1109-1)*K1109)*'complete results'!$B$2)-'complete results'!$B$2),IF(K1109=0,-'complete results'!$B$2,IF(K1109=0,-'complete results'!$B$2,-('complete results'!$B$2*2)))))))*D1109))</f>
        <v>0</v>
      </c>
      <c r="S1109">
        <f t="shared" si="29"/>
        <v>1</v>
      </c>
    </row>
    <row r="1110" spans="9:19" ht="15" x14ac:dyDescent="0.2">
      <c r="I1110" s="10"/>
      <c r="J1110" s="10"/>
      <c r="K1110" s="10"/>
      <c r="N1110" s="7"/>
      <c r="O1110" s="19">
        <f>((H1110-1)*(1-(IF(I1110="no",0,'complete results'!$B$3)))+1)</f>
        <v>5.0000000000000044E-2</v>
      </c>
      <c r="P1110" s="19">
        <f t="shared" si="31"/>
        <v>0</v>
      </c>
      <c r="Q11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0" s="20">
        <f>IF(ISBLANK(N1110),,IF(ISBLANK(H1110),,(IF(N1110="WON-EW",((((O1110-1)*K1110)*'complete results'!$B$2)+('complete results'!$B$2*(O1110-1))),IF(N1110="WON",((((O1110-1)*K1110)*'complete results'!$B$2)+('complete results'!$B$2*(O1110-1))),IF(N1110="PLACED",((((O1110-1)*K1110)*'complete results'!$B$2)-'complete results'!$B$2),IF(K1110=0,-'complete results'!$B$2,IF(K1110=0,-'complete results'!$B$2,-('complete results'!$B$2*2)))))))*D1110))</f>
        <v>0</v>
      </c>
      <c r="S1110">
        <f t="shared" si="29"/>
        <v>1</v>
      </c>
    </row>
    <row r="1111" spans="9:19" ht="15" x14ac:dyDescent="0.2">
      <c r="I1111" s="10"/>
      <c r="J1111" s="10"/>
      <c r="K1111" s="10"/>
      <c r="N1111" s="7"/>
      <c r="O1111" s="19">
        <f>((H1111-1)*(1-(IF(I1111="no",0,'complete results'!$B$3)))+1)</f>
        <v>5.0000000000000044E-2</v>
      </c>
      <c r="P1111" s="19">
        <f t="shared" si="31"/>
        <v>0</v>
      </c>
      <c r="Q11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1" s="20">
        <f>IF(ISBLANK(N1111),,IF(ISBLANK(H1111),,(IF(N1111="WON-EW",((((O1111-1)*K1111)*'complete results'!$B$2)+('complete results'!$B$2*(O1111-1))),IF(N1111="WON",((((O1111-1)*K1111)*'complete results'!$B$2)+('complete results'!$B$2*(O1111-1))),IF(N1111="PLACED",((((O1111-1)*K1111)*'complete results'!$B$2)-'complete results'!$B$2),IF(K1111=0,-'complete results'!$B$2,IF(K1111=0,-'complete results'!$B$2,-('complete results'!$B$2*2)))))))*D1111))</f>
        <v>0</v>
      </c>
      <c r="S1111">
        <f t="shared" si="29"/>
        <v>1</v>
      </c>
    </row>
    <row r="1112" spans="9:19" ht="15" x14ac:dyDescent="0.2">
      <c r="I1112" s="10"/>
      <c r="J1112" s="10"/>
      <c r="K1112" s="10"/>
      <c r="N1112" s="7"/>
      <c r="O1112" s="19">
        <f>((H1112-1)*(1-(IF(I1112="no",0,'complete results'!$B$3)))+1)</f>
        <v>5.0000000000000044E-2</v>
      </c>
      <c r="P1112" s="19">
        <f t="shared" si="31"/>
        <v>0</v>
      </c>
      <c r="Q11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2" s="20">
        <f>IF(ISBLANK(N1112),,IF(ISBLANK(H1112),,(IF(N1112="WON-EW",((((O1112-1)*K1112)*'complete results'!$B$2)+('complete results'!$B$2*(O1112-1))),IF(N1112="WON",((((O1112-1)*K1112)*'complete results'!$B$2)+('complete results'!$B$2*(O1112-1))),IF(N1112="PLACED",((((O1112-1)*K1112)*'complete results'!$B$2)-'complete results'!$B$2),IF(K1112=0,-'complete results'!$B$2,IF(K1112=0,-'complete results'!$B$2,-('complete results'!$B$2*2)))))))*D1112))</f>
        <v>0</v>
      </c>
      <c r="S1112">
        <f t="shared" si="29"/>
        <v>1</v>
      </c>
    </row>
    <row r="1113" spans="9:19" ht="15" x14ac:dyDescent="0.2">
      <c r="I1113" s="10"/>
      <c r="J1113" s="10"/>
      <c r="K1113" s="10"/>
      <c r="N1113" s="7"/>
      <c r="O1113" s="19">
        <f>((H1113-1)*(1-(IF(I1113="no",0,'complete results'!$B$3)))+1)</f>
        <v>5.0000000000000044E-2</v>
      </c>
      <c r="P1113" s="19">
        <f t="shared" si="31"/>
        <v>0</v>
      </c>
      <c r="Q11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3" s="20">
        <f>IF(ISBLANK(N1113),,IF(ISBLANK(H1113),,(IF(N1113="WON-EW",((((O1113-1)*K1113)*'complete results'!$B$2)+('complete results'!$B$2*(O1113-1))),IF(N1113="WON",((((O1113-1)*K1113)*'complete results'!$B$2)+('complete results'!$B$2*(O1113-1))),IF(N1113="PLACED",((((O1113-1)*K1113)*'complete results'!$B$2)-'complete results'!$B$2),IF(K1113=0,-'complete results'!$B$2,IF(K1113=0,-'complete results'!$B$2,-('complete results'!$B$2*2)))))))*D1113))</f>
        <v>0</v>
      </c>
      <c r="S1113">
        <f t="shared" si="29"/>
        <v>1</v>
      </c>
    </row>
    <row r="1114" spans="9:19" ht="15" x14ac:dyDescent="0.2">
      <c r="I1114" s="10"/>
      <c r="J1114" s="10"/>
      <c r="K1114" s="10"/>
      <c r="N1114" s="7"/>
      <c r="O1114" s="19">
        <f>((H1114-1)*(1-(IF(I1114="no",0,'complete results'!$B$3)))+1)</f>
        <v>5.0000000000000044E-2</v>
      </c>
      <c r="P1114" s="19">
        <f t="shared" si="31"/>
        <v>0</v>
      </c>
      <c r="Q11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4" s="20">
        <f>IF(ISBLANK(N1114),,IF(ISBLANK(H1114),,(IF(N1114="WON-EW",((((O1114-1)*K1114)*'complete results'!$B$2)+('complete results'!$B$2*(O1114-1))),IF(N1114="WON",((((O1114-1)*K1114)*'complete results'!$B$2)+('complete results'!$B$2*(O1114-1))),IF(N1114="PLACED",((((O1114-1)*K1114)*'complete results'!$B$2)-'complete results'!$B$2),IF(K1114=0,-'complete results'!$B$2,IF(K1114=0,-'complete results'!$B$2,-('complete results'!$B$2*2)))))))*D1114))</f>
        <v>0</v>
      </c>
      <c r="S1114">
        <f t="shared" si="29"/>
        <v>1</v>
      </c>
    </row>
    <row r="1115" spans="9:19" ht="15" x14ac:dyDescent="0.2">
      <c r="I1115" s="10"/>
      <c r="J1115" s="10"/>
      <c r="K1115" s="10"/>
      <c r="N1115" s="7"/>
      <c r="O1115" s="19">
        <f>((H1115-1)*(1-(IF(I1115="no",0,'complete results'!$B$3)))+1)</f>
        <v>5.0000000000000044E-2</v>
      </c>
      <c r="P1115" s="19">
        <f t="shared" si="31"/>
        <v>0</v>
      </c>
      <c r="Q11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5" s="20">
        <f>IF(ISBLANK(N1115),,IF(ISBLANK(H1115),,(IF(N1115="WON-EW",((((O1115-1)*K1115)*'complete results'!$B$2)+('complete results'!$B$2*(O1115-1))),IF(N1115="WON",((((O1115-1)*K1115)*'complete results'!$B$2)+('complete results'!$B$2*(O1115-1))),IF(N1115="PLACED",((((O1115-1)*K1115)*'complete results'!$B$2)-'complete results'!$B$2),IF(K1115=0,-'complete results'!$B$2,IF(K1115=0,-'complete results'!$B$2,-('complete results'!$B$2*2)))))))*D1115))</f>
        <v>0</v>
      </c>
      <c r="S1115">
        <f t="shared" si="29"/>
        <v>1</v>
      </c>
    </row>
    <row r="1116" spans="9:19" ht="15" x14ac:dyDescent="0.2">
      <c r="I1116" s="10"/>
      <c r="J1116" s="10"/>
      <c r="K1116" s="10"/>
      <c r="N1116" s="7"/>
      <c r="O1116" s="19">
        <f>((H1116-1)*(1-(IF(I1116="no",0,'complete results'!$B$3)))+1)</f>
        <v>5.0000000000000044E-2</v>
      </c>
      <c r="P1116" s="19">
        <f t="shared" si="31"/>
        <v>0</v>
      </c>
      <c r="Q11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6" s="20">
        <f>IF(ISBLANK(N1116),,IF(ISBLANK(H1116),,(IF(N1116="WON-EW",((((O1116-1)*K1116)*'complete results'!$B$2)+('complete results'!$B$2*(O1116-1))),IF(N1116="WON",((((O1116-1)*K1116)*'complete results'!$B$2)+('complete results'!$B$2*(O1116-1))),IF(N1116="PLACED",((((O1116-1)*K1116)*'complete results'!$B$2)-'complete results'!$B$2),IF(K1116=0,-'complete results'!$B$2,IF(K1116=0,-'complete results'!$B$2,-('complete results'!$B$2*2)))))))*D1116))</f>
        <v>0</v>
      </c>
      <c r="S1116">
        <f t="shared" si="29"/>
        <v>1</v>
      </c>
    </row>
    <row r="1117" spans="9:19" ht="15" x14ac:dyDescent="0.2">
      <c r="I1117" s="10"/>
      <c r="J1117" s="10"/>
      <c r="K1117" s="10"/>
      <c r="N1117" s="7"/>
      <c r="O1117" s="19">
        <f>((H1117-1)*(1-(IF(I1117="no",0,'complete results'!$B$3)))+1)</f>
        <v>5.0000000000000044E-2</v>
      </c>
      <c r="P1117" s="19">
        <f t="shared" si="31"/>
        <v>0</v>
      </c>
      <c r="Q11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7" s="20">
        <f>IF(ISBLANK(N1117),,IF(ISBLANK(H1117),,(IF(N1117="WON-EW",((((O1117-1)*K1117)*'complete results'!$B$2)+('complete results'!$B$2*(O1117-1))),IF(N1117="WON",((((O1117-1)*K1117)*'complete results'!$B$2)+('complete results'!$B$2*(O1117-1))),IF(N1117="PLACED",((((O1117-1)*K1117)*'complete results'!$B$2)-'complete results'!$B$2),IF(K1117=0,-'complete results'!$B$2,IF(K1117=0,-'complete results'!$B$2,-('complete results'!$B$2*2)))))))*D1117))</f>
        <v>0</v>
      </c>
      <c r="S1117">
        <f t="shared" si="29"/>
        <v>1</v>
      </c>
    </row>
    <row r="1118" spans="9:19" ht="15" x14ac:dyDescent="0.2">
      <c r="I1118" s="10"/>
      <c r="J1118" s="10"/>
      <c r="K1118" s="10"/>
      <c r="N1118" s="7"/>
      <c r="O1118" s="19">
        <f>((H1118-1)*(1-(IF(I1118="no",0,'complete results'!$B$3)))+1)</f>
        <v>5.0000000000000044E-2</v>
      </c>
      <c r="P1118" s="19">
        <f t="shared" si="31"/>
        <v>0</v>
      </c>
      <c r="Q11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8" s="20">
        <f>IF(ISBLANK(N1118),,IF(ISBLANK(H1118),,(IF(N1118="WON-EW",((((O1118-1)*K1118)*'complete results'!$B$2)+('complete results'!$B$2*(O1118-1))),IF(N1118="WON",((((O1118-1)*K1118)*'complete results'!$B$2)+('complete results'!$B$2*(O1118-1))),IF(N1118="PLACED",((((O1118-1)*K1118)*'complete results'!$B$2)-'complete results'!$B$2),IF(K1118=0,-'complete results'!$B$2,IF(K1118=0,-'complete results'!$B$2,-('complete results'!$B$2*2)))))))*D1118))</f>
        <v>0</v>
      </c>
      <c r="S1118">
        <f t="shared" si="29"/>
        <v>1</v>
      </c>
    </row>
    <row r="1119" spans="9:19" ht="15" x14ac:dyDescent="0.2">
      <c r="I1119" s="10"/>
      <c r="J1119" s="10"/>
      <c r="K1119" s="10"/>
      <c r="N1119" s="7"/>
      <c r="O1119" s="19">
        <f>((H1119-1)*(1-(IF(I1119="no",0,'complete results'!$B$3)))+1)</f>
        <v>5.0000000000000044E-2</v>
      </c>
      <c r="P1119" s="19">
        <f t="shared" si="31"/>
        <v>0</v>
      </c>
      <c r="Q11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9" s="20">
        <f>IF(ISBLANK(N1119),,IF(ISBLANK(H1119),,(IF(N1119="WON-EW",((((O1119-1)*K1119)*'complete results'!$B$2)+('complete results'!$B$2*(O1119-1))),IF(N1119="WON",((((O1119-1)*K1119)*'complete results'!$B$2)+('complete results'!$B$2*(O1119-1))),IF(N1119="PLACED",((((O1119-1)*K1119)*'complete results'!$B$2)-'complete results'!$B$2),IF(K1119=0,-'complete results'!$B$2,IF(K1119=0,-'complete results'!$B$2,-('complete results'!$B$2*2)))))))*D1119))</f>
        <v>0</v>
      </c>
      <c r="S1119">
        <f t="shared" si="29"/>
        <v>1</v>
      </c>
    </row>
    <row r="1120" spans="9:19" ht="15" x14ac:dyDescent="0.2">
      <c r="I1120" s="10"/>
      <c r="J1120" s="10"/>
      <c r="K1120" s="10"/>
      <c r="N1120" s="7"/>
      <c r="O1120" s="19">
        <f>((H1120-1)*(1-(IF(I1120="no",0,'complete results'!$B$3)))+1)</f>
        <v>5.0000000000000044E-2</v>
      </c>
      <c r="P1120" s="19">
        <f t="shared" si="31"/>
        <v>0</v>
      </c>
      <c r="Q11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0" s="20">
        <f>IF(ISBLANK(N1120),,IF(ISBLANK(H1120),,(IF(N1120="WON-EW",((((O1120-1)*K1120)*'complete results'!$B$2)+('complete results'!$B$2*(O1120-1))),IF(N1120="WON",((((O1120-1)*K1120)*'complete results'!$B$2)+('complete results'!$B$2*(O1120-1))),IF(N1120="PLACED",((((O1120-1)*K1120)*'complete results'!$B$2)-'complete results'!$B$2),IF(K1120=0,-'complete results'!$B$2,IF(K1120=0,-'complete results'!$B$2,-('complete results'!$B$2*2)))))))*D1120))</f>
        <v>0</v>
      </c>
      <c r="S1120">
        <f t="shared" si="29"/>
        <v>1</v>
      </c>
    </row>
    <row r="1121" spans="9:19" ht="15" x14ac:dyDescent="0.2">
      <c r="I1121" s="10"/>
      <c r="J1121" s="10"/>
      <c r="K1121" s="10"/>
      <c r="N1121" s="7"/>
      <c r="O1121" s="19">
        <f>((H1121-1)*(1-(IF(I1121="no",0,'complete results'!$B$3)))+1)</f>
        <v>5.0000000000000044E-2</v>
      </c>
      <c r="P1121" s="19">
        <f t="shared" si="31"/>
        <v>0</v>
      </c>
      <c r="Q11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1" s="20">
        <f>IF(ISBLANK(N1121),,IF(ISBLANK(H1121),,(IF(N1121="WON-EW",((((O1121-1)*K1121)*'complete results'!$B$2)+('complete results'!$B$2*(O1121-1))),IF(N1121="WON",((((O1121-1)*K1121)*'complete results'!$B$2)+('complete results'!$B$2*(O1121-1))),IF(N1121="PLACED",((((O1121-1)*K1121)*'complete results'!$B$2)-'complete results'!$B$2),IF(K1121=0,-'complete results'!$B$2,IF(K1121=0,-'complete results'!$B$2,-('complete results'!$B$2*2)))))))*D1121))</f>
        <v>0</v>
      </c>
      <c r="S1121">
        <f t="shared" si="29"/>
        <v>1</v>
      </c>
    </row>
    <row r="1122" spans="9:19" ht="15" x14ac:dyDescent="0.2">
      <c r="I1122" s="10"/>
      <c r="J1122" s="10"/>
      <c r="K1122" s="10"/>
      <c r="N1122" s="7"/>
      <c r="O1122" s="19">
        <f>((H1122-1)*(1-(IF(I1122="no",0,'complete results'!$B$3)))+1)</f>
        <v>5.0000000000000044E-2</v>
      </c>
      <c r="P1122" s="19">
        <f t="shared" si="31"/>
        <v>0</v>
      </c>
      <c r="Q11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2" s="20">
        <f>IF(ISBLANK(N1122),,IF(ISBLANK(H1122),,(IF(N1122="WON-EW",((((O1122-1)*K1122)*'complete results'!$B$2)+('complete results'!$B$2*(O1122-1))),IF(N1122="WON",((((O1122-1)*K1122)*'complete results'!$B$2)+('complete results'!$B$2*(O1122-1))),IF(N1122="PLACED",((((O1122-1)*K1122)*'complete results'!$B$2)-'complete results'!$B$2),IF(K1122=0,-'complete results'!$B$2,IF(K1122=0,-'complete results'!$B$2,-('complete results'!$B$2*2)))))))*D1122))</f>
        <v>0</v>
      </c>
      <c r="S1122">
        <f t="shared" si="29"/>
        <v>1</v>
      </c>
    </row>
    <row r="1123" spans="9:19" ht="15" x14ac:dyDescent="0.2">
      <c r="I1123" s="10"/>
      <c r="J1123" s="10"/>
      <c r="K1123" s="10"/>
      <c r="N1123" s="7"/>
      <c r="O1123" s="19">
        <f>((H1123-1)*(1-(IF(I1123="no",0,'complete results'!$B$3)))+1)</f>
        <v>5.0000000000000044E-2</v>
      </c>
      <c r="P1123" s="19">
        <f t="shared" si="31"/>
        <v>0</v>
      </c>
      <c r="Q11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3" s="20">
        <f>IF(ISBLANK(N1123),,IF(ISBLANK(H1123),,(IF(N1123="WON-EW",((((O1123-1)*K1123)*'complete results'!$B$2)+('complete results'!$B$2*(O1123-1))),IF(N1123="WON",((((O1123-1)*K1123)*'complete results'!$B$2)+('complete results'!$B$2*(O1123-1))),IF(N1123="PLACED",((((O1123-1)*K1123)*'complete results'!$B$2)-'complete results'!$B$2),IF(K1123=0,-'complete results'!$B$2,IF(K1123=0,-'complete results'!$B$2,-('complete results'!$B$2*2)))))))*D1123))</f>
        <v>0</v>
      </c>
      <c r="S1123">
        <f t="shared" si="29"/>
        <v>1</v>
      </c>
    </row>
    <row r="1124" spans="9:19" ht="15" x14ac:dyDescent="0.2">
      <c r="I1124" s="10"/>
      <c r="J1124" s="10"/>
      <c r="K1124" s="10"/>
      <c r="N1124" s="7"/>
      <c r="O1124" s="19">
        <f>((H1124-1)*(1-(IF(I1124="no",0,'complete results'!$B$3)))+1)</f>
        <v>5.0000000000000044E-2</v>
      </c>
      <c r="P1124" s="19">
        <f t="shared" si="31"/>
        <v>0</v>
      </c>
      <c r="Q11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4" s="20">
        <f>IF(ISBLANK(N1124),,IF(ISBLANK(H1124),,(IF(N1124="WON-EW",((((O1124-1)*K1124)*'complete results'!$B$2)+('complete results'!$B$2*(O1124-1))),IF(N1124="WON",((((O1124-1)*K1124)*'complete results'!$B$2)+('complete results'!$B$2*(O1124-1))),IF(N1124="PLACED",((((O1124-1)*K1124)*'complete results'!$B$2)-'complete results'!$B$2),IF(K1124=0,-'complete results'!$B$2,IF(K1124=0,-'complete results'!$B$2,-('complete results'!$B$2*2)))))))*D1124))</f>
        <v>0</v>
      </c>
      <c r="S1124">
        <f t="shared" si="29"/>
        <v>1</v>
      </c>
    </row>
    <row r="1125" spans="9:19" ht="15" x14ac:dyDescent="0.2">
      <c r="I1125" s="10"/>
      <c r="J1125" s="10"/>
      <c r="K1125" s="10"/>
      <c r="N1125" s="7"/>
      <c r="O1125" s="19">
        <f>((H1125-1)*(1-(IF(I1125="no",0,'complete results'!$B$3)))+1)</f>
        <v>5.0000000000000044E-2</v>
      </c>
      <c r="P1125" s="19">
        <f t="shared" si="31"/>
        <v>0</v>
      </c>
      <c r="Q11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5" s="20">
        <f>IF(ISBLANK(N1125),,IF(ISBLANK(H1125),,(IF(N1125="WON-EW",((((O1125-1)*K1125)*'complete results'!$B$2)+('complete results'!$B$2*(O1125-1))),IF(N1125="WON",((((O1125-1)*K1125)*'complete results'!$B$2)+('complete results'!$B$2*(O1125-1))),IF(N1125="PLACED",((((O1125-1)*K1125)*'complete results'!$B$2)-'complete results'!$B$2),IF(K1125=0,-'complete results'!$B$2,IF(K1125=0,-'complete results'!$B$2,-('complete results'!$B$2*2)))))))*D1125))</f>
        <v>0</v>
      </c>
      <c r="S1125">
        <f t="shared" si="29"/>
        <v>1</v>
      </c>
    </row>
    <row r="1126" spans="9:19" ht="15" x14ac:dyDescent="0.2">
      <c r="I1126" s="10"/>
      <c r="J1126" s="10"/>
      <c r="K1126" s="10"/>
      <c r="N1126" s="7"/>
      <c r="O1126" s="19">
        <f>((H1126-1)*(1-(IF(I1126="no",0,'complete results'!$B$3)))+1)</f>
        <v>5.0000000000000044E-2</v>
      </c>
      <c r="P1126" s="19">
        <f t="shared" si="31"/>
        <v>0</v>
      </c>
      <c r="Q11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6" s="20">
        <f>IF(ISBLANK(N1126),,IF(ISBLANK(H1126),,(IF(N1126="WON-EW",((((O1126-1)*K1126)*'complete results'!$B$2)+('complete results'!$B$2*(O1126-1))),IF(N1126="WON",((((O1126-1)*K1126)*'complete results'!$B$2)+('complete results'!$B$2*(O1126-1))),IF(N1126="PLACED",((((O1126-1)*K1126)*'complete results'!$B$2)-'complete results'!$B$2),IF(K1126=0,-'complete results'!$B$2,IF(K1126=0,-'complete results'!$B$2,-('complete results'!$B$2*2)))))))*D1126))</f>
        <v>0</v>
      </c>
      <c r="S1126">
        <f t="shared" si="29"/>
        <v>1</v>
      </c>
    </row>
    <row r="1127" spans="9:19" ht="15" x14ac:dyDescent="0.2">
      <c r="I1127" s="10"/>
      <c r="J1127" s="10"/>
      <c r="K1127" s="10"/>
      <c r="N1127" s="7"/>
      <c r="O1127" s="19">
        <f>((H1127-1)*(1-(IF(I1127="no",0,'complete results'!$B$3)))+1)</f>
        <v>5.0000000000000044E-2</v>
      </c>
      <c r="P1127" s="19">
        <f t="shared" si="31"/>
        <v>0</v>
      </c>
      <c r="Q11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7" s="20">
        <f>IF(ISBLANK(N1127),,IF(ISBLANK(H1127),,(IF(N1127="WON-EW",((((O1127-1)*K1127)*'complete results'!$B$2)+('complete results'!$B$2*(O1127-1))),IF(N1127="WON",((((O1127-1)*K1127)*'complete results'!$B$2)+('complete results'!$B$2*(O1127-1))),IF(N1127="PLACED",((((O1127-1)*K1127)*'complete results'!$B$2)-'complete results'!$B$2),IF(K1127=0,-'complete results'!$B$2,IF(K1127=0,-'complete results'!$B$2,-('complete results'!$B$2*2)))))))*D1127))</f>
        <v>0</v>
      </c>
      <c r="S1127">
        <f t="shared" si="29"/>
        <v>1</v>
      </c>
    </row>
    <row r="1128" spans="9:19" ht="15" x14ac:dyDescent="0.2">
      <c r="I1128" s="10"/>
      <c r="J1128" s="10"/>
      <c r="K1128" s="10"/>
      <c r="N1128" s="7"/>
      <c r="O1128" s="19">
        <f>((H1128-1)*(1-(IF(I1128="no",0,'complete results'!$B$3)))+1)</f>
        <v>5.0000000000000044E-2</v>
      </c>
      <c r="P1128" s="19">
        <f t="shared" si="31"/>
        <v>0</v>
      </c>
      <c r="Q11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8" s="20">
        <f>IF(ISBLANK(N1128),,IF(ISBLANK(H1128),,(IF(N1128="WON-EW",((((O1128-1)*K1128)*'complete results'!$B$2)+('complete results'!$B$2*(O1128-1))),IF(N1128="WON",((((O1128-1)*K1128)*'complete results'!$B$2)+('complete results'!$B$2*(O1128-1))),IF(N1128="PLACED",((((O1128-1)*K1128)*'complete results'!$B$2)-'complete results'!$B$2),IF(K1128=0,-'complete results'!$B$2,IF(K1128=0,-'complete results'!$B$2,-('complete results'!$B$2*2)))))))*D1128))</f>
        <v>0</v>
      </c>
      <c r="S1128">
        <f t="shared" si="29"/>
        <v>1</v>
      </c>
    </row>
    <row r="1129" spans="9:19" ht="15" x14ac:dyDescent="0.2">
      <c r="I1129" s="10"/>
      <c r="J1129" s="10"/>
      <c r="K1129" s="10"/>
      <c r="N1129" s="7"/>
      <c r="O1129" s="19">
        <f>((H1129-1)*(1-(IF(I1129="no",0,'complete results'!$B$3)))+1)</f>
        <v>5.0000000000000044E-2</v>
      </c>
      <c r="P1129" s="19">
        <f t="shared" si="31"/>
        <v>0</v>
      </c>
      <c r="Q11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9" s="20">
        <f>IF(ISBLANK(N1129),,IF(ISBLANK(H1129),,(IF(N1129="WON-EW",((((O1129-1)*K1129)*'complete results'!$B$2)+('complete results'!$B$2*(O1129-1))),IF(N1129="WON",((((O1129-1)*K1129)*'complete results'!$B$2)+('complete results'!$B$2*(O1129-1))),IF(N1129="PLACED",((((O1129-1)*K1129)*'complete results'!$B$2)-'complete results'!$B$2),IF(K1129=0,-'complete results'!$B$2,IF(K1129=0,-'complete results'!$B$2,-('complete results'!$B$2*2)))))))*D1129))</f>
        <v>0</v>
      </c>
      <c r="S1129">
        <f t="shared" ref="S1129:S1170" si="32">IF(ISBLANK(L1129),1,IF(ISBLANK(M1129),2,99))</f>
        <v>1</v>
      </c>
    </row>
    <row r="1130" spans="9:19" ht="15" x14ac:dyDescent="0.2">
      <c r="I1130" s="10"/>
      <c r="J1130" s="10"/>
      <c r="K1130" s="10"/>
      <c r="N1130" s="7"/>
      <c r="O1130" s="19">
        <f>((H1130-1)*(1-(IF(I1130="no",0,'complete results'!$B$3)))+1)</f>
        <v>5.0000000000000044E-2</v>
      </c>
      <c r="P1130" s="19">
        <f t="shared" si="31"/>
        <v>0</v>
      </c>
      <c r="Q11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0" s="20">
        <f>IF(ISBLANK(N1130),,IF(ISBLANK(H1130),,(IF(N1130="WON-EW",((((O1130-1)*K1130)*'complete results'!$B$2)+('complete results'!$B$2*(O1130-1))),IF(N1130="WON",((((O1130-1)*K1130)*'complete results'!$B$2)+('complete results'!$B$2*(O1130-1))),IF(N1130="PLACED",((((O1130-1)*K1130)*'complete results'!$B$2)-'complete results'!$B$2),IF(K1130=0,-'complete results'!$B$2,IF(K1130=0,-'complete results'!$B$2,-('complete results'!$B$2*2)))))))*D1130))</f>
        <v>0</v>
      </c>
      <c r="S1130">
        <f t="shared" si="32"/>
        <v>1</v>
      </c>
    </row>
    <row r="1131" spans="9:19" ht="15" x14ac:dyDescent="0.2">
      <c r="I1131" s="10"/>
      <c r="J1131" s="10"/>
      <c r="K1131" s="10"/>
      <c r="N1131" s="7"/>
      <c r="O1131" s="19">
        <f>((H1131-1)*(1-(IF(I1131="no",0,'complete results'!$B$3)))+1)</f>
        <v>5.0000000000000044E-2</v>
      </c>
      <c r="P1131" s="19">
        <f t="shared" si="31"/>
        <v>0</v>
      </c>
      <c r="Q11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1" s="20">
        <f>IF(ISBLANK(N1131),,IF(ISBLANK(H1131),,(IF(N1131="WON-EW",((((O1131-1)*K1131)*'complete results'!$B$2)+('complete results'!$B$2*(O1131-1))),IF(N1131="WON",((((O1131-1)*K1131)*'complete results'!$B$2)+('complete results'!$B$2*(O1131-1))),IF(N1131="PLACED",((((O1131-1)*K1131)*'complete results'!$B$2)-'complete results'!$B$2),IF(K1131=0,-'complete results'!$B$2,IF(K1131=0,-'complete results'!$B$2,-('complete results'!$B$2*2)))))))*D1131))</f>
        <v>0</v>
      </c>
      <c r="S1131">
        <f t="shared" si="32"/>
        <v>1</v>
      </c>
    </row>
    <row r="1132" spans="9:19" ht="15" x14ac:dyDescent="0.2">
      <c r="I1132" s="10"/>
      <c r="J1132" s="10"/>
      <c r="K1132" s="10"/>
      <c r="N1132" s="7"/>
      <c r="O1132" s="19">
        <f>((H1132-1)*(1-(IF(I1132="no",0,'complete results'!$B$3)))+1)</f>
        <v>5.0000000000000044E-2</v>
      </c>
      <c r="P1132" s="19">
        <f t="shared" si="31"/>
        <v>0</v>
      </c>
      <c r="Q11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2" s="20">
        <f>IF(ISBLANK(N1132),,IF(ISBLANK(H1132),,(IF(N1132="WON-EW",((((O1132-1)*K1132)*'complete results'!$B$2)+('complete results'!$B$2*(O1132-1))),IF(N1132="WON",((((O1132-1)*K1132)*'complete results'!$B$2)+('complete results'!$B$2*(O1132-1))),IF(N1132="PLACED",((((O1132-1)*K1132)*'complete results'!$B$2)-'complete results'!$B$2),IF(K1132=0,-'complete results'!$B$2,IF(K1132=0,-'complete results'!$B$2,-('complete results'!$B$2*2)))))))*D1132))</f>
        <v>0</v>
      </c>
      <c r="S1132">
        <f t="shared" si="32"/>
        <v>1</v>
      </c>
    </row>
    <row r="1133" spans="9:19" ht="15" x14ac:dyDescent="0.2">
      <c r="I1133" s="10"/>
      <c r="J1133" s="10"/>
      <c r="K1133" s="10"/>
      <c r="N1133" s="7"/>
      <c r="O1133" s="19">
        <f>((H1133-1)*(1-(IF(I1133="no",0,'complete results'!$B$3)))+1)</f>
        <v>5.0000000000000044E-2</v>
      </c>
      <c r="P1133" s="19">
        <f t="shared" si="31"/>
        <v>0</v>
      </c>
      <c r="Q11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3" s="20">
        <f>IF(ISBLANK(N1133),,IF(ISBLANK(H1133),,(IF(N1133="WON-EW",((((O1133-1)*K1133)*'complete results'!$B$2)+('complete results'!$B$2*(O1133-1))),IF(N1133="WON",((((O1133-1)*K1133)*'complete results'!$B$2)+('complete results'!$B$2*(O1133-1))),IF(N1133="PLACED",((((O1133-1)*K1133)*'complete results'!$B$2)-'complete results'!$B$2),IF(K1133=0,-'complete results'!$B$2,IF(K1133=0,-'complete results'!$B$2,-('complete results'!$B$2*2)))))))*D1133))</f>
        <v>0</v>
      </c>
      <c r="S1133">
        <f t="shared" si="32"/>
        <v>1</v>
      </c>
    </row>
    <row r="1134" spans="9:19" ht="15" x14ac:dyDescent="0.2">
      <c r="I1134" s="10"/>
      <c r="J1134" s="10"/>
      <c r="K1134" s="10"/>
      <c r="N1134" s="7"/>
      <c r="O1134" s="19">
        <f>((H1134-1)*(1-(IF(I1134="no",0,'complete results'!$B$3)))+1)</f>
        <v>5.0000000000000044E-2</v>
      </c>
      <c r="P1134" s="19">
        <f t="shared" si="31"/>
        <v>0</v>
      </c>
      <c r="Q11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4" s="20">
        <f>IF(ISBLANK(N1134),,IF(ISBLANK(H1134),,(IF(N1134="WON-EW",((((O1134-1)*K1134)*'complete results'!$B$2)+('complete results'!$B$2*(O1134-1))),IF(N1134="WON",((((O1134-1)*K1134)*'complete results'!$B$2)+('complete results'!$B$2*(O1134-1))),IF(N1134="PLACED",((((O1134-1)*K1134)*'complete results'!$B$2)-'complete results'!$B$2),IF(K1134=0,-'complete results'!$B$2,IF(K1134=0,-'complete results'!$B$2,-('complete results'!$B$2*2)))))))*D1134))</f>
        <v>0</v>
      </c>
      <c r="S1134">
        <f t="shared" si="32"/>
        <v>1</v>
      </c>
    </row>
    <row r="1135" spans="9:19" ht="15" x14ac:dyDescent="0.2">
      <c r="I1135" s="10"/>
      <c r="J1135" s="10"/>
      <c r="K1135" s="10"/>
      <c r="N1135" s="7"/>
      <c r="O1135" s="19">
        <f>((H1135-1)*(1-(IF(I1135="no",0,'complete results'!$B$3)))+1)</f>
        <v>5.0000000000000044E-2</v>
      </c>
      <c r="P1135" s="19">
        <f t="shared" ref="P1135:P1166" si="33">D1135*IF(J1135="yes",2,1)</f>
        <v>0</v>
      </c>
      <c r="Q11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5" s="20">
        <f>IF(ISBLANK(N1135),,IF(ISBLANK(H1135),,(IF(N1135="WON-EW",((((O1135-1)*K1135)*'complete results'!$B$2)+('complete results'!$B$2*(O1135-1))),IF(N1135="WON",((((O1135-1)*K1135)*'complete results'!$B$2)+('complete results'!$B$2*(O1135-1))),IF(N1135="PLACED",((((O1135-1)*K1135)*'complete results'!$B$2)-'complete results'!$B$2),IF(K1135=0,-'complete results'!$B$2,IF(K1135=0,-'complete results'!$B$2,-('complete results'!$B$2*2)))))))*D1135))</f>
        <v>0</v>
      </c>
      <c r="S1135">
        <f t="shared" si="32"/>
        <v>1</v>
      </c>
    </row>
    <row r="1136" spans="9:19" ht="15" x14ac:dyDescent="0.2">
      <c r="I1136" s="10"/>
      <c r="J1136" s="10"/>
      <c r="K1136" s="10"/>
      <c r="N1136" s="7"/>
      <c r="O1136" s="19">
        <f>((H1136-1)*(1-(IF(I1136="no",0,'complete results'!$B$3)))+1)</f>
        <v>5.0000000000000044E-2</v>
      </c>
      <c r="P1136" s="19">
        <f t="shared" si="33"/>
        <v>0</v>
      </c>
      <c r="Q11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6" s="20">
        <f>IF(ISBLANK(N1136),,IF(ISBLANK(H1136),,(IF(N1136="WON-EW",((((O1136-1)*K1136)*'complete results'!$B$2)+('complete results'!$B$2*(O1136-1))),IF(N1136="WON",((((O1136-1)*K1136)*'complete results'!$B$2)+('complete results'!$B$2*(O1136-1))),IF(N1136="PLACED",((((O1136-1)*K1136)*'complete results'!$B$2)-'complete results'!$B$2),IF(K1136=0,-'complete results'!$B$2,IF(K1136=0,-'complete results'!$B$2,-('complete results'!$B$2*2)))))))*D1136))</f>
        <v>0</v>
      </c>
      <c r="S1136">
        <f t="shared" si="32"/>
        <v>1</v>
      </c>
    </row>
    <row r="1137" spans="9:19" ht="15" x14ac:dyDescent="0.2">
      <c r="I1137" s="10"/>
      <c r="J1137" s="10"/>
      <c r="K1137" s="10"/>
      <c r="N1137" s="7"/>
      <c r="O1137" s="19">
        <f>((H1137-1)*(1-(IF(I1137="no",0,'complete results'!$B$3)))+1)</f>
        <v>5.0000000000000044E-2</v>
      </c>
      <c r="P1137" s="19">
        <f t="shared" si="33"/>
        <v>0</v>
      </c>
      <c r="Q11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7" s="20">
        <f>IF(ISBLANK(N1137),,IF(ISBLANK(H1137),,(IF(N1137="WON-EW",((((O1137-1)*K1137)*'complete results'!$B$2)+('complete results'!$B$2*(O1137-1))),IF(N1137="WON",((((O1137-1)*K1137)*'complete results'!$B$2)+('complete results'!$B$2*(O1137-1))),IF(N1137="PLACED",((((O1137-1)*K1137)*'complete results'!$B$2)-'complete results'!$B$2),IF(K1137=0,-'complete results'!$B$2,IF(K1137=0,-'complete results'!$B$2,-('complete results'!$B$2*2)))))))*D1137))</f>
        <v>0</v>
      </c>
      <c r="S1137">
        <f t="shared" si="32"/>
        <v>1</v>
      </c>
    </row>
    <row r="1138" spans="9:19" ht="15" x14ac:dyDescent="0.2">
      <c r="I1138" s="10"/>
      <c r="J1138" s="10"/>
      <c r="K1138" s="10"/>
      <c r="N1138" s="7"/>
      <c r="O1138" s="19">
        <f>((H1138-1)*(1-(IF(I1138="no",0,'complete results'!$B$3)))+1)</f>
        <v>5.0000000000000044E-2</v>
      </c>
      <c r="P1138" s="19">
        <f t="shared" si="33"/>
        <v>0</v>
      </c>
      <c r="Q11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8" s="20">
        <f>IF(ISBLANK(N1138),,IF(ISBLANK(H1138),,(IF(N1138="WON-EW",((((O1138-1)*K1138)*'complete results'!$B$2)+('complete results'!$B$2*(O1138-1))),IF(N1138="WON",((((O1138-1)*K1138)*'complete results'!$B$2)+('complete results'!$B$2*(O1138-1))),IF(N1138="PLACED",((((O1138-1)*K1138)*'complete results'!$B$2)-'complete results'!$B$2),IF(K1138=0,-'complete results'!$B$2,IF(K1138=0,-'complete results'!$B$2,-('complete results'!$B$2*2)))))))*D1138))</f>
        <v>0</v>
      </c>
      <c r="S1138">
        <f t="shared" si="32"/>
        <v>1</v>
      </c>
    </row>
    <row r="1139" spans="9:19" ht="15" x14ac:dyDescent="0.2">
      <c r="I1139" s="10"/>
      <c r="J1139" s="10"/>
      <c r="K1139" s="10"/>
      <c r="N1139" s="7"/>
      <c r="O1139" s="19">
        <f>((H1139-1)*(1-(IF(I1139="no",0,'complete results'!$B$3)))+1)</f>
        <v>5.0000000000000044E-2</v>
      </c>
      <c r="P1139" s="19">
        <f t="shared" si="33"/>
        <v>0</v>
      </c>
      <c r="Q11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9" s="20">
        <f>IF(ISBLANK(N1139),,IF(ISBLANK(H1139),,(IF(N1139="WON-EW",((((O1139-1)*K1139)*'complete results'!$B$2)+('complete results'!$B$2*(O1139-1))),IF(N1139="WON",((((O1139-1)*K1139)*'complete results'!$B$2)+('complete results'!$B$2*(O1139-1))),IF(N1139="PLACED",((((O1139-1)*K1139)*'complete results'!$B$2)-'complete results'!$B$2),IF(K1139=0,-'complete results'!$B$2,IF(K1139=0,-'complete results'!$B$2,-('complete results'!$B$2*2)))))))*D1139))</f>
        <v>0</v>
      </c>
      <c r="S1139">
        <f t="shared" si="32"/>
        <v>1</v>
      </c>
    </row>
    <row r="1140" spans="9:19" ht="15" x14ac:dyDescent="0.2">
      <c r="I1140" s="10"/>
      <c r="J1140" s="10"/>
      <c r="K1140" s="10"/>
      <c r="N1140" s="7"/>
      <c r="O1140" s="19">
        <f>((H1140-1)*(1-(IF(I1140="no",0,'complete results'!$B$3)))+1)</f>
        <v>5.0000000000000044E-2</v>
      </c>
      <c r="P1140" s="19">
        <f t="shared" si="33"/>
        <v>0</v>
      </c>
      <c r="Q11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0" s="20">
        <f>IF(ISBLANK(N1140),,IF(ISBLANK(H1140),,(IF(N1140="WON-EW",((((O1140-1)*K1140)*'complete results'!$B$2)+('complete results'!$B$2*(O1140-1))),IF(N1140="WON",((((O1140-1)*K1140)*'complete results'!$B$2)+('complete results'!$B$2*(O1140-1))),IF(N1140="PLACED",((((O1140-1)*K1140)*'complete results'!$B$2)-'complete results'!$B$2),IF(K1140=0,-'complete results'!$B$2,IF(K1140=0,-'complete results'!$B$2,-('complete results'!$B$2*2)))))))*D1140))</f>
        <v>0</v>
      </c>
      <c r="S1140">
        <f t="shared" si="32"/>
        <v>1</v>
      </c>
    </row>
    <row r="1141" spans="9:19" ht="15" x14ac:dyDescent="0.2">
      <c r="I1141" s="10"/>
      <c r="J1141" s="10"/>
      <c r="K1141" s="10"/>
      <c r="N1141" s="7"/>
      <c r="O1141" s="19">
        <f>((H1141-1)*(1-(IF(I1141="no",0,'complete results'!$B$3)))+1)</f>
        <v>5.0000000000000044E-2</v>
      </c>
      <c r="P1141" s="19">
        <f t="shared" si="33"/>
        <v>0</v>
      </c>
      <c r="Q11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1" s="20">
        <f>IF(ISBLANK(N1141),,IF(ISBLANK(H1141),,(IF(N1141="WON-EW",((((O1141-1)*K1141)*'complete results'!$B$2)+('complete results'!$B$2*(O1141-1))),IF(N1141="WON",((((O1141-1)*K1141)*'complete results'!$B$2)+('complete results'!$B$2*(O1141-1))),IF(N1141="PLACED",((((O1141-1)*K1141)*'complete results'!$B$2)-'complete results'!$B$2),IF(K1141=0,-'complete results'!$B$2,IF(K1141=0,-'complete results'!$B$2,-('complete results'!$B$2*2)))))))*D1141))</f>
        <v>0</v>
      </c>
      <c r="S1141">
        <f t="shared" si="32"/>
        <v>1</v>
      </c>
    </row>
    <row r="1142" spans="9:19" ht="15" x14ac:dyDescent="0.2">
      <c r="I1142" s="10"/>
      <c r="J1142" s="10"/>
      <c r="K1142" s="10"/>
      <c r="N1142" s="7"/>
      <c r="O1142" s="19">
        <f>((H1142-1)*(1-(IF(I1142="no",0,'complete results'!$B$3)))+1)</f>
        <v>5.0000000000000044E-2</v>
      </c>
      <c r="P1142" s="19">
        <f t="shared" si="33"/>
        <v>0</v>
      </c>
      <c r="Q11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2" s="20">
        <f>IF(ISBLANK(N1142),,IF(ISBLANK(H1142),,(IF(N1142="WON-EW",((((O1142-1)*K1142)*'complete results'!$B$2)+('complete results'!$B$2*(O1142-1))),IF(N1142="WON",((((O1142-1)*K1142)*'complete results'!$B$2)+('complete results'!$B$2*(O1142-1))),IF(N1142="PLACED",((((O1142-1)*K1142)*'complete results'!$B$2)-'complete results'!$B$2),IF(K1142=0,-'complete results'!$B$2,IF(K1142=0,-'complete results'!$B$2,-('complete results'!$B$2*2)))))))*D1142))</f>
        <v>0</v>
      </c>
      <c r="S1142">
        <f t="shared" si="32"/>
        <v>1</v>
      </c>
    </row>
    <row r="1143" spans="9:19" ht="15" x14ac:dyDescent="0.2">
      <c r="I1143" s="10"/>
      <c r="J1143" s="10"/>
      <c r="K1143" s="10"/>
      <c r="N1143" s="7"/>
      <c r="O1143" s="19">
        <f>((H1143-1)*(1-(IF(I1143="no",0,'complete results'!$B$3)))+1)</f>
        <v>5.0000000000000044E-2</v>
      </c>
      <c r="P1143" s="19">
        <f t="shared" si="33"/>
        <v>0</v>
      </c>
      <c r="Q11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3" s="20">
        <f>IF(ISBLANK(N1143),,IF(ISBLANK(H1143),,(IF(N1143="WON-EW",((((O1143-1)*K1143)*'complete results'!$B$2)+('complete results'!$B$2*(O1143-1))),IF(N1143="WON",((((O1143-1)*K1143)*'complete results'!$B$2)+('complete results'!$B$2*(O1143-1))),IF(N1143="PLACED",((((O1143-1)*K1143)*'complete results'!$B$2)-'complete results'!$B$2),IF(K1143=0,-'complete results'!$B$2,IF(K1143=0,-'complete results'!$B$2,-('complete results'!$B$2*2)))))))*D1143))</f>
        <v>0</v>
      </c>
      <c r="S1143">
        <f t="shared" si="32"/>
        <v>1</v>
      </c>
    </row>
    <row r="1144" spans="9:19" ht="15" x14ac:dyDescent="0.2">
      <c r="I1144" s="10"/>
      <c r="J1144" s="10"/>
      <c r="K1144" s="10"/>
      <c r="N1144" s="7"/>
      <c r="O1144" s="19">
        <f>((H1144-1)*(1-(IF(I1144="no",0,'complete results'!$B$3)))+1)</f>
        <v>5.0000000000000044E-2</v>
      </c>
      <c r="P1144" s="19">
        <f t="shared" si="33"/>
        <v>0</v>
      </c>
      <c r="Q11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4" s="20">
        <f>IF(ISBLANK(N1144),,IF(ISBLANK(H1144),,(IF(N1144="WON-EW",((((O1144-1)*K1144)*'complete results'!$B$2)+('complete results'!$B$2*(O1144-1))),IF(N1144="WON",((((O1144-1)*K1144)*'complete results'!$B$2)+('complete results'!$B$2*(O1144-1))),IF(N1144="PLACED",((((O1144-1)*K1144)*'complete results'!$B$2)-'complete results'!$B$2),IF(K1144=0,-'complete results'!$B$2,IF(K1144=0,-'complete results'!$B$2,-('complete results'!$B$2*2)))))))*D1144))</f>
        <v>0</v>
      </c>
      <c r="S1144">
        <f t="shared" si="32"/>
        <v>1</v>
      </c>
    </row>
    <row r="1145" spans="9:19" ht="15" x14ac:dyDescent="0.2">
      <c r="I1145" s="10"/>
      <c r="J1145" s="10"/>
      <c r="K1145" s="10"/>
      <c r="N1145" s="7"/>
      <c r="O1145" s="19">
        <f>((H1145-1)*(1-(IF(I1145="no",0,'complete results'!$B$3)))+1)</f>
        <v>5.0000000000000044E-2</v>
      </c>
      <c r="P1145" s="19">
        <f t="shared" si="33"/>
        <v>0</v>
      </c>
      <c r="Q11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5" s="20">
        <f>IF(ISBLANK(N1145),,IF(ISBLANK(H1145),,(IF(N1145="WON-EW",((((O1145-1)*K1145)*'complete results'!$B$2)+('complete results'!$B$2*(O1145-1))),IF(N1145="WON",((((O1145-1)*K1145)*'complete results'!$B$2)+('complete results'!$B$2*(O1145-1))),IF(N1145="PLACED",((((O1145-1)*K1145)*'complete results'!$B$2)-'complete results'!$B$2),IF(K1145=0,-'complete results'!$B$2,IF(K1145=0,-'complete results'!$B$2,-('complete results'!$B$2*2)))))))*D1145))</f>
        <v>0</v>
      </c>
      <c r="S1145">
        <f t="shared" si="32"/>
        <v>1</v>
      </c>
    </row>
    <row r="1146" spans="9:19" ht="15" x14ac:dyDescent="0.2">
      <c r="I1146" s="10"/>
      <c r="J1146" s="10"/>
      <c r="K1146" s="10"/>
      <c r="N1146" s="7"/>
      <c r="O1146" s="19">
        <f>((H1146-1)*(1-(IF(I1146="no",0,'complete results'!$B$3)))+1)</f>
        <v>5.0000000000000044E-2</v>
      </c>
      <c r="P1146" s="19">
        <f t="shared" si="33"/>
        <v>0</v>
      </c>
      <c r="Q11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6" s="20">
        <f>IF(ISBLANK(N1146),,IF(ISBLANK(H1146),,(IF(N1146="WON-EW",((((O1146-1)*K1146)*'complete results'!$B$2)+('complete results'!$B$2*(O1146-1))),IF(N1146="WON",((((O1146-1)*K1146)*'complete results'!$B$2)+('complete results'!$B$2*(O1146-1))),IF(N1146="PLACED",((((O1146-1)*K1146)*'complete results'!$B$2)-'complete results'!$B$2),IF(K1146=0,-'complete results'!$B$2,IF(K1146=0,-'complete results'!$B$2,-('complete results'!$B$2*2)))))))*D1146))</f>
        <v>0</v>
      </c>
      <c r="S1146">
        <f t="shared" si="32"/>
        <v>1</v>
      </c>
    </row>
    <row r="1147" spans="9:19" ht="15" x14ac:dyDescent="0.2">
      <c r="I1147" s="10"/>
      <c r="J1147" s="10"/>
      <c r="K1147" s="10"/>
      <c r="N1147" s="7"/>
      <c r="O1147" s="19">
        <f>((H1147-1)*(1-(IF(I1147="no",0,'complete results'!$B$3)))+1)</f>
        <v>5.0000000000000044E-2</v>
      </c>
      <c r="P1147" s="19">
        <f t="shared" si="33"/>
        <v>0</v>
      </c>
      <c r="Q11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7" s="20">
        <f>IF(ISBLANK(N1147),,IF(ISBLANK(H1147),,(IF(N1147="WON-EW",((((O1147-1)*K1147)*'complete results'!$B$2)+('complete results'!$B$2*(O1147-1))),IF(N1147="WON",((((O1147-1)*K1147)*'complete results'!$B$2)+('complete results'!$B$2*(O1147-1))),IF(N1147="PLACED",((((O1147-1)*K1147)*'complete results'!$B$2)-'complete results'!$B$2),IF(K1147=0,-'complete results'!$B$2,IF(K1147=0,-'complete results'!$B$2,-('complete results'!$B$2*2)))))))*D1147))</f>
        <v>0</v>
      </c>
      <c r="S1147">
        <f t="shared" si="32"/>
        <v>1</v>
      </c>
    </row>
    <row r="1148" spans="9:19" ht="15" x14ac:dyDescent="0.2">
      <c r="I1148" s="10"/>
      <c r="J1148" s="10"/>
      <c r="K1148" s="10"/>
      <c r="N1148" s="7"/>
      <c r="O1148" s="19">
        <f>((H1148-1)*(1-(IF(I1148="no",0,'complete results'!$B$3)))+1)</f>
        <v>5.0000000000000044E-2</v>
      </c>
      <c r="P1148" s="19">
        <f t="shared" si="33"/>
        <v>0</v>
      </c>
      <c r="Q11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8" s="20">
        <f>IF(ISBLANK(N1148),,IF(ISBLANK(H1148),,(IF(N1148="WON-EW",((((O1148-1)*K1148)*'complete results'!$B$2)+('complete results'!$B$2*(O1148-1))),IF(N1148="WON",((((O1148-1)*K1148)*'complete results'!$B$2)+('complete results'!$B$2*(O1148-1))),IF(N1148="PLACED",((((O1148-1)*K1148)*'complete results'!$B$2)-'complete results'!$B$2),IF(K1148=0,-'complete results'!$B$2,IF(K1148=0,-'complete results'!$B$2,-('complete results'!$B$2*2)))))))*D1148))</f>
        <v>0</v>
      </c>
      <c r="S1148">
        <f t="shared" si="32"/>
        <v>1</v>
      </c>
    </row>
    <row r="1149" spans="9:19" ht="15" x14ac:dyDescent="0.2">
      <c r="I1149" s="10"/>
      <c r="J1149" s="10"/>
      <c r="K1149" s="10"/>
      <c r="N1149" s="7"/>
      <c r="O1149" s="19">
        <f>((H1149-1)*(1-(IF(I1149="no",0,'complete results'!$B$3)))+1)</f>
        <v>5.0000000000000044E-2</v>
      </c>
      <c r="P1149" s="19">
        <f t="shared" si="33"/>
        <v>0</v>
      </c>
      <c r="Q11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9" s="20">
        <f>IF(ISBLANK(N1149),,IF(ISBLANK(H1149),,(IF(N1149="WON-EW",((((O1149-1)*K1149)*'complete results'!$B$2)+('complete results'!$B$2*(O1149-1))),IF(N1149="WON",((((O1149-1)*K1149)*'complete results'!$B$2)+('complete results'!$B$2*(O1149-1))),IF(N1149="PLACED",((((O1149-1)*K1149)*'complete results'!$B$2)-'complete results'!$B$2),IF(K1149=0,-'complete results'!$B$2,IF(K1149=0,-'complete results'!$B$2,-('complete results'!$B$2*2)))))))*D1149))</f>
        <v>0</v>
      </c>
      <c r="S1149">
        <f t="shared" si="32"/>
        <v>1</v>
      </c>
    </row>
    <row r="1150" spans="9:19" ht="15" x14ac:dyDescent="0.2">
      <c r="I1150" s="10"/>
      <c r="J1150" s="10"/>
      <c r="K1150" s="10"/>
      <c r="N1150" s="7"/>
      <c r="O1150" s="19">
        <f>((H1150-1)*(1-(IF(I1150="no",0,'complete results'!$B$3)))+1)</f>
        <v>5.0000000000000044E-2</v>
      </c>
      <c r="P1150" s="19">
        <f t="shared" si="33"/>
        <v>0</v>
      </c>
      <c r="Q11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0" s="20">
        <f>IF(ISBLANK(N1150),,IF(ISBLANK(H1150),,(IF(N1150="WON-EW",((((O1150-1)*K1150)*'complete results'!$B$2)+('complete results'!$B$2*(O1150-1))),IF(N1150="WON",((((O1150-1)*K1150)*'complete results'!$B$2)+('complete results'!$B$2*(O1150-1))),IF(N1150="PLACED",((((O1150-1)*K1150)*'complete results'!$B$2)-'complete results'!$B$2),IF(K1150=0,-'complete results'!$B$2,IF(K1150=0,-'complete results'!$B$2,-('complete results'!$B$2*2)))))))*D1150))</f>
        <v>0</v>
      </c>
      <c r="S1150">
        <f t="shared" si="32"/>
        <v>1</v>
      </c>
    </row>
    <row r="1151" spans="9:19" ht="15" x14ac:dyDescent="0.2">
      <c r="I1151" s="10"/>
      <c r="J1151" s="10"/>
      <c r="K1151" s="10"/>
      <c r="N1151" s="7"/>
      <c r="O1151" s="19">
        <f>((H1151-1)*(1-(IF(I1151="no",0,'complete results'!$B$3)))+1)</f>
        <v>5.0000000000000044E-2</v>
      </c>
      <c r="P1151" s="19">
        <f t="shared" si="33"/>
        <v>0</v>
      </c>
      <c r="Q11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1" s="20">
        <f>IF(ISBLANK(N1151),,IF(ISBLANK(H1151),,(IF(N1151="WON-EW",((((O1151-1)*K1151)*'complete results'!$B$2)+('complete results'!$B$2*(O1151-1))),IF(N1151="WON",((((O1151-1)*K1151)*'complete results'!$B$2)+('complete results'!$B$2*(O1151-1))),IF(N1151="PLACED",((((O1151-1)*K1151)*'complete results'!$B$2)-'complete results'!$B$2),IF(K1151=0,-'complete results'!$B$2,IF(K1151=0,-'complete results'!$B$2,-('complete results'!$B$2*2)))))))*D1151))</f>
        <v>0</v>
      </c>
      <c r="S1151">
        <f t="shared" si="32"/>
        <v>1</v>
      </c>
    </row>
    <row r="1152" spans="9:19" ht="15" x14ac:dyDescent="0.2">
      <c r="I1152" s="10"/>
      <c r="J1152" s="10"/>
      <c r="K1152" s="10"/>
      <c r="N1152" s="7"/>
      <c r="O1152" s="19">
        <f>((H1152-1)*(1-(IF(I1152="no",0,'complete results'!$B$3)))+1)</f>
        <v>5.0000000000000044E-2</v>
      </c>
      <c r="P1152" s="19">
        <f t="shared" si="33"/>
        <v>0</v>
      </c>
      <c r="Q11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2" s="20">
        <f>IF(ISBLANK(N1152),,IF(ISBLANK(H1152),,(IF(N1152="WON-EW",((((O1152-1)*K1152)*'complete results'!$B$2)+('complete results'!$B$2*(O1152-1))),IF(N1152="WON",((((O1152-1)*K1152)*'complete results'!$B$2)+('complete results'!$B$2*(O1152-1))),IF(N1152="PLACED",((((O1152-1)*K1152)*'complete results'!$B$2)-'complete results'!$B$2),IF(K1152=0,-'complete results'!$B$2,IF(K1152=0,-'complete results'!$B$2,-('complete results'!$B$2*2)))))))*D1152))</f>
        <v>0</v>
      </c>
      <c r="S1152">
        <f t="shared" si="32"/>
        <v>1</v>
      </c>
    </row>
    <row r="1153" spans="9:19" ht="15" x14ac:dyDescent="0.2">
      <c r="I1153" s="10"/>
      <c r="J1153" s="10"/>
      <c r="K1153" s="10"/>
      <c r="N1153" s="7"/>
      <c r="O1153" s="19">
        <f>((H1153-1)*(1-(IF(I1153="no",0,'complete results'!$B$3)))+1)</f>
        <v>5.0000000000000044E-2</v>
      </c>
      <c r="P1153" s="19">
        <f t="shared" si="33"/>
        <v>0</v>
      </c>
      <c r="Q11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3" s="20">
        <f>IF(ISBLANK(N1153),,IF(ISBLANK(H1153),,(IF(N1153="WON-EW",((((O1153-1)*K1153)*'complete results'!$B$2)+('complete results'!$B$2*(O1153-1))),IF(N1153="WON",((((O1153-1)*K1153)*'complete results'!$B$2)+('complete results'!$B$2*(O1153-1))),IF(N1153="PLACED",((((O1153-1)*K1153)*'complete results'!$B$2)-'complete results'!$B$2),IF(K1153=0,-'complete results'!$B$2,IF(K1153=0,-'complete results'!$B$2,-('complete results'!$B$2*2)))))))*D1153))</f>
        <v>0</v>
      </c>
      <c r="S1153">
        <f t="shared" si="32"/>
        <v>1</v>
      </c>
    </row>
    <row r="1154" spans="9:19" ht="15" x14ac:dyDescent="0.2">
      <c r="I1154" s="10"/>
      <c r="J1154" s="10"/>
      <c r="K1154" s="10"/>
      <c r="N1154" s="7"/>
      <c r="O1154" s="19">
        <f>((H1154-1)*(1-(IF(I1154="no",0,'complete results'!$B$3)))+1)</f>
        <v>5.0000000000000044E-2</v>
      </c>
      <c r="P1154" s="19">
        <f t="shared" si="33"/>
        <v>0</v>
      </c>
      <c r="Q11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4" s="20">
        <f>IF(ISBLANK(N1154),,IF(ISBLANK(H1154),,(IF(N1154="WON-EW",((((O1154-1)*K1154)*'complete results'!$B$2)+('complete results'!$B$2*(O1154-1))),IF(N1154="WON",((((O1154-1)*K1154)*'complete results'!$B$2)+('complete results'!$B$2*(O1154-1))),IF(N1154="PLACED",((((O1154-1)*K1154)*'complete results'!$B$2)-'complete results'!$B$2),IF(K1154=0,-'complete results'!$B$2,IF(K1154=0,-'complete results'!$B$2,-('complete results'!$B$2*2)))))))*D1154))</f>
        <v>0</v>
      </c>
      <c r="S1154">
        <f t="shared" si="32"/>
        <v>1</v>
      </c>
    </row>
    <row r="1155" spans="9:19" ht="15" x14ac:dyDescent="0.2">
      <c r="I1155" s="10"/>
      <c r="J1155" s="10"/>
      <c r="K1155" s="10"/>
      <c r="N1155" s="7"/>
      <c r="O1155" s="19">
        <f>((H1155-1)*(1-(IF(I1155="no",0,'complete results'!$B$3)))+1)</f>
        <v>5.0000000000000044E-2</v>
      </c>
      <c r="P1155" s="19">
        <f t="shared" si="33"/>
        <v>0</v>
      </c>
      <c r="Q11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5" s="20">
        <f>IF(ISBLANK(N1155),,IF(ISBLANK(H1155),,(IF(N1155="WON-EW",((((O1155-1)*K1155)*'complete results'!$B$2)+('complete results'!$B$2*(O1155-1))),IF(N1155="WON",((((O1155-1)*K1155)*'complete results'!$B$2)+('complete results'!$B$2*(O1155-1))),IF(N1155="PLACED",((((O1155-1)*K1155)*'complete results'!$B$2)-'complete results'!$B$2),IF(K1155=0,-'complete results'!$B$2,IF(K1155=0,-'complete results'!$B$2,-('complete results'!$B$2*2)))))))*D1155))</f>
        <v>0</v>
      </c>
      <c r="S1155">
        <f t="shared" si="32"/>
        <v>1</v>
      </c>
    </row>
    <row r="1156" spans="9:19" ht="15" x14ac:dyDescent="0.2">
      <c r="I1156" s="10"/>
      <c r="J1156" s="10"/>
      <c r="K1156" s="10"/>
      <c r="N1156" s="7"/>
      <c r="O1156" s="19">
        <f>((H1156-1)*(1-(IF(I1156="no",0,'complete results'!$B$3)))+1)</f>
        <v>5.0000000000000044E-2</v>
      </c>
      <c r="P1156" s="19">
        <f t="shared" si="33"/>
        <v>0</v>
      </c>
      <c r="Q11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6" s="20">
        <f>IF(ISBLANK(N1156),,IF(ISBLANK(H1156),,(IF(N1156="WON-EW",((((O1156-1)*K1156)*'complete results'!$B$2)+('complete results'!$B$2*(O1156-1))),IF(N1156="WON",((((O1156-1)*K1156)*'complete results'!$B$2)+('complete results'!$B$2*(O1156-1))),IF(N1156="PLACED",((((O1156-1)*K1156)*'complete results'!$B$2)-'complete results'!$B$2),IF(K1156=0,-'complete results'!$B$2,IF(K1156=0,-'complete results'!$B$2,-('complete results'!$B$2*2)))))))*D1156))</f>
        <v>0</v>
      </c>
      <c r="S1156">
        <f t="shared" si="32"/>
        <v>1</v>
      </c>
    </row>
    <row r="1157" spans="9:19" ht="15" x14ac:dyDescent="0.2">
      <c r="I1157" s="10"/>
      <c r="J1157" s="10"/>
      <c r="K1157" s="10"/>
      <c r="N1157" s="7"/>
      <c r="O1157" s="19">
        <f>((H1157-1)*(1-(IF(I1157="no",0,'complete results'!$B$3)))+1)</f>
        <v>5.0000000000000044E-2</v>
      </c>
      <c r="P1157" s="19">
        <f t="shared" si="33"/>
        <v>0</v>
      </c>
      <c r="Q11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7" s="20">
        <f>IF(ISBLANK(N1157),,IF(ISBLANK(H1157),,(IF(N1157="WON-EW",((((O1157-1)*K1157)*'complete results'!$B$2)+('complete results'!$B$2*(O1157-1))),IF(N1157="WON",((((O1157-1)*K1157)*'complete results'!$B$2)+('complete results'!$B$2*(O1157-1))),IF(N1157="PLACED",((((O1157-1)*K1157)*'complete results'!$B$2)-'complete results'!$B$2),IF(K1157=0,-'complete results'!$B$2,IF(K1157=0,-'complete results'!$B$2,-('complete results'!$B$2*2)))))))*D1157))</f>
        <v>0</v>
      </c>
      <c r="S1157">
        <f t="shared" si="32"/>
        <v>1</v>
      </c>
    </row>
    <row r="1158" spans="9:19" ht="15" x14ac:dyDescent="0.2">
      <c r="I1158" s="10"/>
      <c r="J1158" s="10"/>
      <c r="K1158" s="10"/>
      <c r="N1158" s="7"/>
      <c r="O1158" s="19">
        <f>((H1158-1)*(1-(IF(I1158="no",0,'complete results'!$B$3)))+1)</f>
        <v>5.0000000000000044E-2</v>
      </c>
      <c r="P1158" s="19">
        <f t="shared" si="33"/>
        <v>0</v>
      </c>
      <c r="Q11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8" s="20">
        <f>IF(ISBLANK(N1158),,IF(ISBLANK(H1158),,(IF(N1158="WON-EW",((((O1158-1)*K1158)*'complete results'!$B$2)+('complete results'!$B$2*(O1158-1))),IF(N1158="WON",((((O1158-1)*K1158)*'complete results'!$B$2)+('complete results'!$B$2*(O1158-1))),IF(N1158="PLACED",((((O1158-1)*K1158)*'complete results'!$B$2)-'complete results'!$B$2),IF(K1158=0,-'complete results'!$B$2,IF(K1158=0,-'complete results'!$B$2,-('complete results'!$B$2*2)))))))*D1158))</f>
        <v>0</v>
      </c>
      <c r="S1158">
        <f t="shared" si="32"/>
        <v>1</v>
      </c>
    </row>
    <row r="1159" spans="9:19" ht="15" x14ac:dyDescent="0.2">
      <c r="I1159" s="10"/>
      <c r="J1159" s="10"/>
      <c r="K1159" s="10"/>
      <c r="N1159" s="7"/>
      <c r="O1159" s="19">
        <f>((H1159-1)*(1-(IF(I1159="no",0,'complete results'!$B$3)))+1)</f>
        <v>5.0000000000000044E-2</v>
      </c>
      <c r="P1159" s="19">
        <f t="shared" si="33"/>
        <v>0</v>
      </c>
      <c r="Q11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9" s="20">
        <f>IF(ISBLANK(N1159),,IF(ISBLANK(H1159),,(IF(N1159="WON-EW",((((O1159-1)*K1159)*'complete results'!$B$2)+('complete results'!$B$2*(O1159-1))),IF(N1159="WON",((((O1159-1)*K1159)*'complete results'!$B$2)+('complete results'!$B$2*(O1159-1))),IF(N1159="PLACED",((((O1159-1)*K1159)*'complete results'!$B$2)-'complete results'!$B$2),IF(K1159=0,-'complete results'!$B$2,IF(K1159=0,-'complete results'!$B$2,-('complete results'!$B$2*2)))))))*D1159))</f>
        <v>0</v>
      </c>
      <c r="S1159">
        <f t="shared" si="32"/>
        <v>1</v>
      </c>
    </row>
    <row r="1160" spans="9:19" ht="15" x14ac:dyDescent="0.2">
      <c r="I1160" s="10"/>
      <c r="J1160" s="10"/>
      <c r="K1160" s="10"/>
      <c r="N1160" s="7"/>
      <c r="O1160" s="19">
        <f>((H1160-1)*(1-(IF(I1160="no",0,'complete results'!$B$3)))+1)</f>
        <v>5.0000000000000044E-2</v>
      </c>
      <c r="P1160" s="19">
        <f t="shared" si="33"/>
        <v>0</v>
      </c>
      <c r="Q11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0" s="20">
        <f>IF(ISBLANK(N1160),,IF(ISBLANK(H1160),,(IF(N1160="WON-EW",((((O1160-1)*K1160)*'complete results'!$B$2)+('complete results'!$B$2*(O1160-1))),IF(N1160="WON",((((O1160-1)*K1160)*'complete results'!$B$2)+('complete results'!$B$2*(O1160-1))),IF(N1160="PLACED",((((O1160-1)*K1160)*'complete results'!$B$2)-'complete results'!$B$2),IF(K1160=0,-'complete results'!$B$2,IF(K1160=0,-'complete results'!$B$2,-('complete results'!$B$2*2)))))))*D1160))</f>
        <v>0</v>
      </c>
      <c r="S1160">
        <f t="shared" si="32"/>
        <v>1</v>
      </c>
    </row>
    <row r="1161" spans="9:19" ht="15" x14ac:dyDescent="0.2">
      <c r="I1161" s="10"/>
      <c r="J1161" s="10"/>
      <c r="K1161" s="10"/>
      <c r="N1161" s="7"/>
      <c r="O1161" s="19">
        <f>((H1161-1)*(1-(IF(I1161="no",0,'complete results'!$B$3)))+1)</f>
        <v>5.0000000000000044E-2</v>
      </c>
      <c r="P1161" s="19">
        <f t="shared" si="33"/>
        <v>0</v>
      </c>
      <c r="Q11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1" s="20">
        <f>IF(ISBLANK(N1161),,IF(ISBLANK(H1161),,(IF(N1161="WON-EW",((((O1161-1)*K1161)*'complete results'!$B$2)+('complete results'!$B$2*(O1161-1))),IF(N1161="WON",((((O1161-1)*K1161)*'complete results'!$B$2)+('complete results'!$B$2*(O1161-1))),IF(N1161="PLACED",((((O1161-1)*K1161)*'complete results'!$B$2)-'complete results'!$B$2),IF(K1161=0,-'complete results'!$B$2,IF(K1161=0,-'complete results'!$B$2,-('complete results'!$B$2*2)))))))*D1161))</f>
        <v>0</v>
      </c>
      <c r="S1161">
        <f t="shared" si="32"/>
        <v>1</v>
      </c>
    </row>
    <row r="1162" spans="9:19" ht="15" x14ac:dyDescent="0.2">
      <c r="I1162" s="10"/>
      <c r="J1162" s="10"/>
      <c r="K1162" s="10"/>
      <c r="N1162" s="7"/>
      <c r="O1162" s="19">
        <f>((H1162-1)*(1-(IF(I1162="no",0,'complete results'!$B$3)))+1)</f>
        <v>5.0000000000000044E-2</v>
      </c>
      <c r="P1162" s="19">
        <f t="shared" si="33"/>
        <v>0</v>
      </c>
      <c r="Q11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2" s="20">
        <f>IF(ISBLANK(N1162),,IF(ISBLANK(H1162),,(IF(N1162="WON-EW",((((O1162-1)*K1162)*'complete results'!$B$2)+('complete results'!$B$2*(O1162-1))),IF(N1162="WON",((((O1162-1)*K1162)*'complete results'!$B$2)+('complete results'!$B$2*(O1162-1))),IF(N1162="PLACED",((((O1162-1)*K1162)*'complete results'!$B$2)-'complete results'!$B$2),IF(K1162=0,-'complete results'!$B$2,IF(K1162=0,-'complete results'!$B$2,-('complete results'!$B$2*2)))))))*D1162))</f>
        <v>0</v>
      </c>
      <c r="S1162">
        <f t="shared" si="32"/>
        <v>1</v>
      </c>
    </row>
    <row r="1163" spans="9:19" ht="15" x14ac:dyDescent="0.2">
      <c r="I1163" s="10"/>
      <c r="J1163" s="10"/>
      <c r="K1163" s="10"/>
      <c r="N1163" s="7"/>
      <c r="O1163" s="19">
        <f>((H1163-1)*(1-(IF(I1163="no",0,'complete results'!$B$3)))+1)</f>
        <v>5.0000000000000044E-2</v>
      </c>
      <c r="P1163" s="19">
        <f t="shared" si="33"/>
        <v>0</v>
      </c>
      <c r="Q11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3" s="20">
        <f>IF(ISBLANK(N1163),,IF(ISBLANK(H1163),,(IF(N1163="WON-EW",((((O1163-1)*K1163)*'complete results'!$B$2)+('complete results'!$B$2*(O1163-1))),IF(N1163="WON",((((O1163-1)*K1163)*'complete results'!$B$2)+('complete results'!$B$2*(O1163-1))),IF(N1163="PLACED",((((O1163-1)*K1163)*'complete results'!$B$2)-'complete results'!$B$2),IF(K1163=0,-'complete results'!$B$2,IF(K1163=0,-'complete results'!$B$2,-('complete results'!$B$2*2)))))))*D1163))</f>
        <v>0</v>
      </c>
      <c r="S1163">
        <f t="shared" si="32"/>
        <v>1</v>
      </c>
    </row>
    <row r="1164" spans="9:19" ht="15" x14ac:dyDescent="0.2">
      <c r="I1164" s="10"/>
      <c r="J1164" s="10"/>
      <c r="K1164" s="10"/>
      <c r="N1164" s="7"/>
      <c r="O1164" s="19">
        <f>((H1164-1)*(1-(IF(I1164="no",0,'complete results'!$B$3)))+1)</f>
        <v>5.0000000000000044E-2</v>
      </c>
      <c r="P1164" s="19">
        <f t="shared" si="33"/>
        <v>0</v>
      </c>
      <c r="Q11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4" s="20">
        <f>IF(ISBLANK(N1164),,IF(ISBLANK(H1164),,(IF(N1164="WON-EW",((((O1164-1)*K1164)*'complete results'!$B$2)+('complete results'!$B$2*(O1164-1))),IF(N1164="WON",((((O1164-1)*K1164)*'complete results'!$B$2)+('complete results'!$B$2*(O1164-1))),IF(N1164="PLACED",((((O1164-1)*K1164)*'complete results'!$B$2)-'complete results'!$B$2),IF(K1164=0,-'complete results'!$B$2,IF(K1164=0,-'complete results'!$B$2,-('complete results'!$B$2*2)))))))*D1164))</f>
        <v>0</v>
      </c>
      <c r="S1164">
        <f t="shared" si="32"/>
        <v>1</v>
      </c>
    </row>
    <row r="1165" spans="9:19" ht="15" x14ac:dyDescent="0.2">
      <c r="I1165" s="10"/>
      <c r="J1165" s="10"/>
      <c r="K1165" s="10"/>
      <c r="N1165" s="7"/>
      <c r="O1165" s="19">
        <f>((H1165-1)*(1-(IF(I1165="no",0,'complete results'!$B$3)))+1)</f>
        <v>5.0000000000000044E-2</v>
      </c>
      <c r="P1165" s="19">
        <f t="shared" si="33"/>
        <v>0</v>
      </c>
      <c r="Q11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5" s="20">
        <f>IF(ISBLANK(N1165),,IF(ISBLANK(H1165),,(IF(N1165="WON-EW",((((O1165-1)*K1165)*'complete results'!$B$2)+('complete results'!$B$2*(O1165-1))),IF(N1165="WON",((((O1165-1)*K1165)*'complete results'!$B$2)+('complete results'!$B$2*(O1165-1))),IF(N1165="PLACED",((((O1165-1)*K1165)*'complete results'!$B$2)-'complete results'!$B$2),IF(K1165=0,-'complete results'!$B$2,IF(K1165=0,-'complete results'!$B$2,-('complete results'!$B$2*2)))))))*D1165))</f>
        <v>0</v>
      </c>
      <c r="S1165">
        <f t="shared" si="32"/>
        <v>1</v>
      </c>
    </row>
    <row r="1166" spans="9:19" ht="15" x14ac:dyDescent="0.2">
      <c r="I1166" s="10"/>
      <c r="J1166" s="10"/>
      <c r="K1166" s="10"/>
      <c r="N1166" s="7"/>
      <c r="O1166" s="19">
        <f>((H1166-1)*(1-(IF(I1166="no",0,'complete results'!$B$3)))+1)</f>
        <v>5.0000000000000044E-2</v>
      </c>
      <c r="P1166" s="19">
        <f t="shared" si="33"/>
        <v>0</v>
      </c>
      <c r="Q11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6" s="20">
        <f>IF(ISBLANK(N1166),,IF(ISBLANK(H1166),,(IF(N1166="WON-EW",((((O1166-1)*K1166)*'complete results'!$B$2)+('complete results'!$B$2*(O1166-1))),IF(N1166="WON",((((O1166-1)*K1166)*'complete results'!$B$2)+('complete results'!$B$2*(O1166-1))),IF(N1166="PLACED",((((O1166-1)*K1166)*'complete results'!$B$2)-'complete results'!$B$2),IF(K1166=0,-'complete results'!$B$2,IF(K1166=0,-'complete results'!$B$2,-('complete results'!$B$2*2)))))))*D1166))</f>
        <v>0</v>
      </c>
      <c r="S1166">
        <f t="shared" si="32"/>
        <v>1</v>
      </c>
    </row>
    <row r="1167" spans="9:19" ht="15" x14ac:dyDescent="0.2">
      <c r="I1167" s="10"/>
      <c r="J1167" s="10"/>
      <c r="K1167" s="10"/>
      <c r="N1167" s="7"/>
      <c r="O1167" s="19">
        <f>((H1167-1)*(1-(IF(I1167="no",0,'complete results'!$B$3)))+1)</f>
        <v>5.0000000000000044E-2</v>
      </c>
      <c r="P1167" s="19">
        <f t="shared" ref="P1167:P1174" si="34">D1167*IF(J1167="yes",2,1)</f>
        <v>0</v>
      </c>
      <c r="Q11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7" s="20">
        <f>IF(ISBLANK(N1167),,IF(ISBLANK(H1167),,(IF(N1167="WON-EW",((((O1167-1)*K1167)*'complete results'!$B$2)+('complete results'!$B$2*(O1167-1))),IF(N1167="WON",((((O1167-1)*K1167)*'complete results'!$B$2)+('complete results'!$B$2*(O1167-1))),IF(N1167="PLACED",((((O1167-1)*K1167)*'complete results'!$B$2)-'complete results'!$B$2),IF(K1167=0,-'complete results'!$B$2,IF(K1167=0,-'complete results'!$B$2,-('complete results'!$B$2*2)))))))*D1167))</f>
        <v>0</v>
      </c>
      <c r="S1167">
        <f t="shared" si="32"/>
        <v>1</v>
      </c>
    </row>
    <row r="1168" spans="9:19" ht="15" x14ac:dyDescent="0.2">
      <c r="I1168" s="10"/>
      <c r="J1168" s="10"/>
      <c r="K1168" s="10"/>
      <c r="N1168" s="7"/>
      <c r="O1168" s="19">
        <f>((H1168-1)*(1-(IF(I1168="no",0,'complete results'!$B$3)))+1)</f>
        <v>5.0000000000000044E-2</v>
      </c>
      <c r="P1168" s="19">
        <f t="shared" si="34"/>
        <v>0</v>
      </c>
      <c r="Q11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8" s="20">
        <f>IF(ISBLANK(N1168),,IF(ISBLANK(H1168),,(IF(N1168="WON-EW",((((O1168-1)*K1168)*'complete results'!$B$2)+('complete results'!$B$2*(O1168-1))),IF(N1168="WON",((((O1168-1)*K1168)*'complete results'!$B$2)+('complete results'!$B$2*(O1168-1))),IF(N1168="PLACED",((((O1168-1)*K1168)*'complete results'!$B$2)-'complete results'!$B$2),IF(K1168=0,-'complete results'!$B$2,IF(K1168=0,-'complete results'!$B$2,-('complete results'!$B$2*2)))))))*D1168))</f>
        <v>0</v>
      </c>
      <c r="S1168">
        <f t="shared" si="32"/>
        <v>1</v>
      </c>
    </row>
    <row r="1169" spans="9:19" ht="15" x14ac:dyDescent="0.2">
      <c r="I1169" s="10"/>
      <c r="J1169" s="10"/>
      <c r="K1169" s="10"/>
      <c r="N1169" s="7"/>
      <c r="O1169" s="19">
        <f>((H1169-1)*(1-(IF(I1169="no",0,'complete results'!$B$3)))+1)</f>
        <v>5.0000000000000044E-2</v>
      </c>
      <c r="P1169" s="19">
        <f t="shared" si="34"/>
        <v>0</v>
      </c>
      <c r="Q11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9" s="20">
        <f>IF(ISBLANK(N1169),,IF(ISBLANK(H1169),,(IF(N1169="WON-EW",((((O1169-1)*K1169)*'complete results'!$B$2)+('complete results'!$B$2*(O1169-1))),IF(N1169="WON",((((O1169-1)*K1169)*'complete results'!$B$2)+('complete results'!$B$2*(O1169-1))),IF(N1169="PLACED",((((O1169-1)*K1169)*'complete results'!$B$2)-'complete results'!$B$2),IF(K1169=0,-'complete results'!$B$2,IF(K1169=0,-'complete results'!$B$2,-('complete results'!$B$2*2)))))))*D1169))</f>
        <v>0</v>
      </c>
      <c r="S1169">
        <f t="shared" si="32"/>
        <v>1</v>
      </c>
    </row>
    <row r="1170" spans="9:19" ht="15" x14ac:dyDescent="0.2">
      <c r="I1170" s="10"/>
      <c r="J1170" s="10"/>
      <c r="K1170" s="10"/>
      <c r="N1170" s="7"/>
      <c r="O1170" s="19">
        <f>((H1170-1)*(1-(IF(I1170="no",0,'complete results'!$B$3)))+1)</f>
        <v>5.0000000000000044E-2</v>
      </c>
      <c r="P1170" s="19">
        <f t="shared" si="34"/>
        <v>0</v>
      </c>
      <c r="Q11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70" s="20">
        <f>IF(ISBLANK(N1170),,IF(ISBLANK(H1170),,(IF(N1170="WON-EW",((((O1170-1)*K1170)*'complete results'!$B$2)+('complete results'!$B$2*(O1170-1))),IF(N1170="WON",((((O1170-1)*K1170)*'complete results'!$B$2)+('complete results'!$B$2*(O1170-1))),IF(N1170="PLACED",((((O1170-1)*K1170)*'complete results'!$B$2)-'complete results'!$B$2),IF(K1170=0,-'complete results'!$B$2,IF(K1170=0,-'complete results'!$B$2,-('complete results'!$B$2*2)))))))*D1170))</f>
        <v>0</v>
      </c>
      <c r="S1170">
        <f t="shared" si="32"/>
        <v>1</v>
      </c>
    </row>
    <row r="1171" spans="9:19" ht="15" x14ac:dyDescent="0.2">
      <c r="O1171" s="19">
        <f>((H1171-1)*(1-(IF(I1171="no",0,'complete results'!$B$3)))+1)</f>
        <v>5.0000000000000044E-2</v>
      </c>
      <c r="P1171" s="19">
        <f t="shared" si="34"/>
        <v>0</v>
      </c>
      <c r="Q1171" s="21"/>
      <c r="R1171" s="20"/>
    </row>
    <row r="1172" spans="9:19" ht="15" x14ac:dyDescent="0.2">
      <c r="O1172" s="19">
        <f>((H1172-1)*(1-(IF(I1172="no",0,'complete results'!$B$3)))+1)</f>
        <v>5.0000000000000044E-2</v>
      </c>
      <c r="P1172" s="19">
        <f t="shared" si="34"/>
        <v>0</v>
      </c>
      <c r="Q1172" s="21"/>
      <c r="R1172" s="20"/>
    </row>
    <row r="1173" spans="9:19" ht="15" x14ac:dyDescent="0.2">
      <c r="O1173" s="19">
        <f>((H1173-1)*(1-(IF(I1173="no",0,'complete results'!$B$3)))+1)</f>
        <v>5.0000000000000044E-2</v>
      </c>
      <c r="P1173" s="19">
        <f t="shared" si="34"/>
        <v>0</v>
      </c>
      <c r="Q1173" s="21"/>
      <c r="R1173" s="20"/>
    </row>
    <row r="1174" spans="9:19" ht="15" x14ac:dyDescent="0.2">
      <c r="O1174" s="19">
        <f>((H1174-1)*(1-(IF(I1174="no",0,'complete results'!$B$3)))+1)</f>
        <v>5.0000000000000044E-2</v>
      </c>
      <c r="P1174" s="19">
        <f t="shared" si="34"/>
        <v>0</v>
      </c>
      <c r="Q1174" s="21"/>
      <c r="R1174" s="20"/>
    </row>
  </sheetData>
  <sheetProtection selectLockedCells="1" selectUnlockedCells="1"/>
  <dataValidations xWindow="1660" yWindow="558" count="4">
    <dataValidation type="list" allowBlank="1" showInputMessage="1" showErrorMessage="1" errorTitle="Attention!" error="Please enter YES or NO." promptTitle="EXCHANGE BET?" prompt="Enter YES or NO." sqref="I8:I1170">
      <formula1>EACHWAY</formula1>
    </dataValidation>
    <dataValidation type="list" allowBlank="1" showInputMessage="1" showErrorMessage="1" errorTitle="Attention" error="Please select YES or NO." promptTitle="Each Way?" prompt="Enter Yes or No" sqref="J8:J1170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1170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N8:N1170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51"/>
  <sheetViews>
    <sheetView workbookViewId="0">
      <selection activeCell="A13" sqref="A13:C17"/>
    </sheetView>
  </sheetViews>
  <sheetFormatPr defaultColWidth="9.140625" defaultRowHeight="12.75" x14ac:dyDescent="0.2"/>
  <cols>
    <col min="1" max="1" width="29.42578125" style="39" bestFit="1" customWidth="1"/>
    <col min="2" max="3" width="12.5703125" style="39" bestFit="1" customWidth="1"/>
    <col min="4" max="4" width="9.140625" style="39"/>
    <col min="5" max="5" width="28.140625" style="39" hidden="1" customWidth="1"/>
    <col min="6" max="7" width="11.42578125" style="39" hidden="1" customWidth="1"/>
    <col min="8" max="8" width="9.140625" style="39"/>
    <col min="9" max="10" width="13.140625" style="39" customWidth="1"/>
    <col min="11" max="16384" width="9.140625" style="39"/>
  </cols>
  <sheetData>
    <row r="2" spans="1:99" ht="32.25" thickBot="1" x14ac:dyDescent="0.25">
      <c r="A2" s="38" t="s">
        <v>64</v>
      </c>
      <c r="B2" s="3" t="s">
        <v>65</v>
      </c>
      <c r="C2" s="3" t="s">
        <v>13</v>
      </c>
      <c r="E2" s="38" t="s">
        <v>160</v>
      </c>
      <c r="F2" s="3" t="str">
        <f>B2</f>
        <v>Advised Prices</v>
      </c>
      <c r="G2" s="3" t="str">
        <f>C2</f>
        <v>Price taken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.75" x14ac:dyDescent="0.2">
      <c r="A3" s="40" t="s">
        <v>78</v>
      </c>
      <c r="B3" s="41">
        <f>'complete results'!B2</f>
        <v>20</v>
      </c>
      <c r="C3" s="41">
        <f>B3</f>
        <v>20</v>
      </c>
      <c r="E3" s="40" t="str">
        <f>A3</f>
        <v>1 point =</v>
      </c>
      <c r="F3" s="41">
        <f>B3</f>
        <v>20</v>
      </c>
      <c r="G3" s="41">
        <f>C3</f>
        <v>20</v>
      </c>
    </row>
    <row r="4" spans="1:99" ht="15.75" x14ac:dyDescent="0.2">
      <c r="A4" s="40" t="s">
        <v>79</v>
      </c>
      <c r="B4" s="41">
        <f>SUM('complete results'!Q8:Q211)</f>
        <v>-202.60000000000005</v>
      </c>
      <c r="C4" s="41">
        <f>SUM('complete results'!R8:R2118)</f>
        <v>-187.94000000000003</v>
      </c>
      <c r="E4" s="40" t="str">
        <f t="shared" ref="E4:E11" si="0">A4</f>
        <v>Profit (£)</v>
      </c>
      <c r="F4" s="41" t="e">
        <f>SUM(#REF!)</f>
        <v>#REF!</v>
      </c>
      <c r="G4" s="41" t="e">
        <f>SUM(#REF!)</f>
        <v>#REF!</v>
      </c>
    </row>
    <row r="5" spans="1:99" ht="15.75" x14ac:dyDescent="0.2">
      <c r="A5" s="40" t="s">
        <v>80</v>
      </c>
      <c r="B5" s="68">
        <f>B4/B3</f>
        <v>-10.130000000000003</v>
      </c>
      <c r="C5" s="68">
        <f>C4/C3</f>
        <v>-9.397000000000002</v>
      </c>
      <c r="E5" s="40" t="str">
        <f t="shared" si="0"/>
        <v>Profit (pts)</v>
      </c>
      <c r="F5" s="68" t="e">
        <f>F4/F3</f>
        <v>#REF!</v>
      </c>
      <c r="G5" s="68" t="e">
        <f>G4/G3</f>
        <v>#REF!</v>
      </c>
    </row>
    <row r="6" spans="1:99" ht="15.75" x14ac:dyDescent="0.2">
      <c r="A6" s="40" t="s">
        <v>67</v>
      </c>
      <c r="B6" s="41">
        <f>B4+'complete results'!$B$1</f>
        <v>797.4</v>
      </c>
      <c r="C6" s="41">
        <f>C4+'complete results'!$B$1</f>
        <v>812.06</v>
      </c>
      <c r="E6" s="40" t="str">
        <f t="shared" si="0"/>
        <v>New Bank</v>
      </c>
      <c r="F6" s="41">
        <f>B6</f>
        <v>797.4</v>
      </c>
      <c r="G6" s="41">
        <f>C6</f>
        <v>812.06</v>
      </c>
    </row>
    <row r="7" spans="1:99" ht="15.75" x14ac:dyDescent="0.2">
      <c r="A7" s="40" t="s">
        <v>68</v>
      </c>
      <c r="B7" s="43">
        <f>B4/'complete results'!$B$1</f>
        <v>-0.20260000000000006</v>
      </c>
      <c r="C7" s="43">
        <f>C4/'complete results'!$B$1</f>
        <v>-0.18794000000000002</v>
      </c>
      <c r="E7" s="40" t="str">
        <f t="shared" si="0"/>
        <v>%age bank Growth</v>
      </c>
      <c r="F7" s="43" t="e">
        <f>F4/988</f>
        <v>#REF!</v>
      </c>
      <c r="G7" s="43" t="e">
        <f>G4/998.74</f>
        <v>#REF!</v>
      </c>
    </row>
    <row r="8" spans="1:99" ht="15.75" x14ac:dyDescent="0.2">
      <c r="A8" s="40" t="s">
        <v>69</v>
      </c>
      <c r="B8" s="42">
        <f>COUNTIF('complete results'!Q8:Q211,"&gt;0")</f>
        <v>108</v>
      </c>
      <c r="C8" s="42">
        <f>COUNTIF('complete results'!R8:R211,"&gt;0")</f>
        <v>108</v>
      </c>
      <c r="E8" s="40" t="str">
        <f t="shared" si="0"/>
        <v>Wins(races w/ profit)</v>
      </c>
      <c r="F8" s="42" t="e">
        <f>COUNTIF(#REF!,"&gt;0")</f>
        <v>#REF!</v>
      </c>
      <c r="G8" s="42" t="e">
        <f>COUNTIF(#REF!,"&gt;0")</f>
        <v>#REF!</v>
      </c>
    </row>
    <row r="9" spans="1:99" ht="15.75" x14ac:dyDescent="0.2">
      <c r="A9" s="40" t="s">
        <v>70</v>
      </c>
      <c r="B9" s="42">
        <f>C9</f>
        <v>204</v>
      </c>
      <c r="C9" s="42">
        <f>COUNTIF('complete results'!P8:P211,"&gt;0")</f>
        <v>204</v>
      </c>
      <c r="E9" s="40" t="str">
        <f t="shared" si="0"/>
        <v>Bets</v>
      </c>
      <c r="F9" s="42" t="e">
        <f>COUNTIF(#REF!,"&gt;0")</f>
        <v>#REF!</v>
      </c>
      <c r="G9" s="42" t="e">
        <f>F9</f>
        <v>#REF!</v>
      </c>
    </row>
    <row r="10" spans="1:99" ht="15.75" x14ac:dyDescent="0.2">
      <c r="A10" s="40" t="s">
        <v>71</v>
      </c>
      <c r="B10" s="44">
        <f>B8/B9</f>
        <v>0.52941176470588236</v>
      </c>
      <c r="C10" s="44">
        <f>C8/C9</f>
        <v>0.52941176470588236</v>
      </c>
      <c r="E10" s="40" t="str">
        <f t="shared" si="0"/>
        <v>Strike rate(races w/ profit)</v>
      </c>
      <c r="F10" s="44" t="e">
        <f>F8/F9</f>
        <v>#REF!</v>
      </c>
      <c r="G10" s="44" t="e">
        <f>G8/G9</f>
        <v>#REF!</v>
      </c>
    </row>
    <row r="11" spans="1:99" ht="15.75" x14ac:dyDescent="0.2">
      <c r="A11" s="40" t="s">
        <v>72</v>
      </c>
      <c r="B11" s="44">
        <f>B4/('complete results'!$B$2*SUM('complete results'!$P$8:$P$211))</f>
        <v>-4.9656862745098049E-2</v>
      </c>
      <c r="C11" s="44">
        <f>C4/('complete results'!$B$2*SUM('complete results'!$P$8:$P$211))</f>
        <v>-4.6063725490196085E-2</v>
      </c>
      <c r="E11" s="40" t="str">
        <f t="shared" si="0"/>
        <v>ROI</v>
      </c>
      <c r="F11" s="44" t="e">
        <f>F4/('complete results'!$B$2*SUM('complete results'!$P$90:$P$1128))</f>
        <v>#REF!</v>
      </c>
      <c r="G11" s="44" t="e">
        <f>G4/('complete results'!$B$2*SUM('complete results'!$P$90:$P$1128))</f>
        <v>#REF!</v>
      </c>
    </row>
    <row r="12" spans="1:99" ht="15.75" x14ac:dyDescent="0.2">
      <c r="A12" s="40"/>
      <c r="C12" s="44"/>
    </row>
    <row r="13" spans="1:99" ht="15.75" x14ac:dyDescent="0.2">
      <c r="A13" s="38" t="s">
        <v>64</v>
      </c>
      <c r="B13" s="71" t="s">
        <v>106</v>
      </c>
      <c r="C13" s="71" t="s">
        <v>107</v>
      </c>
      <c r="E13" s="38" t="str">
        <f>E2</f>
        <v>Month 4 Only</v>
      </c>
      <c r="F13" s="71" t="s">
        <v>106</v>
      </c>
      <c r="G13" s="71" t="s">
        <v>107</v>
      </c>
    </row>
    <row r="14" spans="1:99" ht="15.75" x14ac:dyDescent="0.2">
      <c r="A14" s="40" t="s">
        <v>108</v>
      </c>
      <c r="B14" s="41">
        <f>SUM('complete results'!S8:S211)</f>
        <v>-317.60000000000014</v>
      </c>
      <c r="C14" s="41">
        <f>SUM('complete results'!T8:T211)</f>
        <v>129.65999999999997</v>
      </c>
      <c r="E14" s="40" t="s">
        <v>108</v>
      </c>
      <c r="F14" s="41">
        <f>SUM('complete results'!S90:S114)</f>
        <v>-85.90000000000002</v>
      </c>
      <c r="G14" s="41">
        <f>SUM('complete results'!T90:T114)</f>
        <v>-64</v>
      </c>
      <c r="I14" s="70"/>
    </row>
    <row r="15" spans="1:99" ht="15.75" x14ac:dyDescent="0.2">
      <c r="A15" s="40" t="str">
        <f>A5</f>
        <v>Profit (pts)</v>
      </c>
      <c r="B15" s="68">
        <f>B14/B3</f>
        <v>-15.880000000000006</v>
      </c>
      <c r="C15" s="68">
        <f>C14/C3</f>
        <v>6.4829999999999988</v>
      </c>
      <c r="E15" s="40"/>
      <c r="F15" s="41"/>
      <c r="G15" s="41"/>
      <c r="I15" s="70"/>
    </row>
    <row r="16" spans="1:99" ht="15.75" x14ac:dyDescent="0.2">
      <c r="A16" s="40" t="s">
        <v>70</v>
      </c>
      <c r="B16" s="42">
        <f>COUNTIF('complete results'!S8:S211,"&lt;&gt;0")</f>
        <v>129</v>
      </c>
      <c r="C16" s="42">
        <f>COUNTIF('complete results'!T8:T211,"&lt;&gt;0")</f>
        <v>75</v>
      </c>
      <c r="E16" s="40" t="s">
        <v>70</v>
      </c>
      <c r="F16" s="42">
        <f>COUNTIF('complete results'!S90:S114,"&lt;&gt;0")</f>
        <v>13</v>
      </c>
      <c r="G16" s="42">
        <f>COUNTIF('complete results'!T90:T114,"&lt;&gt;0")</f>
        <v>12</v>
      </c>
    </row>
    <row r="17" spans="1:7" ht="15.75" x14ac:dyDescent="0.2">
      <c r="A17" s="40" t="s">
        <v>109</v>
      </c>
      <c r="B17" s="41">
        <f>B14/B16</f>
        <v>-2.4620155038759699</v>
      </c>
      <c r="C17" s="41">
        <f>C14/C16</f>
        <v>1.7287999999999997</v>
      </c>
      <c r="E17" s="40" t="s">
        <v>109</v>
      </c>
      <c r="F17" s="41">
        <f>F14/F16</f>
        <v>-6.6076923076923091</v>
      </c>
      <c r="G17" s="41">
        <f>G14/G16</f>
        <v>-5.333333333333333</v>
      </c>
    </row>
    <row r="41" spans="6:6" ht="13.5" thickBot="1" x14ac:dyDescent="0.25"/>
    <row r="42" spans="6:6" ht="32.25" thickBot="1" x14ac:dyDescent="0.25">
      <c r="F42" s="45" t="s">
        <v>66</v>
      </c>
    </row>
    <row r="43" spans="6:6" ht="16.5" thickBot="1" x14ac:dyDescent="0.25">
      <c r="F43" s="46">
        <v>-505.33</v>
      </c>
    </row>
    <row r="44" spans="6:6" ht="16.5" thickBot="1" x14ac:dyDescent="0.25">
      <c r="F44" s="45"/>
    </row>
    <row r="45" spans="6:6" ht="16.5" thickBot="1" x14ac:dyDescent="0.25">
      <c r="F45" s="47">
        <v>494.67</v>
      </c>
    </row>
    <row r="46" spans="6:6" ht="16.5" thickBot="1" x14ac:dyDescent="0.25">
      <c r="F46" s="45"/>
    </row>
    <row r="47" spans="6:6" ht="16.5" thickBot="1" x14ac:dyDescent="0.25">
      <c r="F47" s="48">
        <v>-0.50529999999999997</v>
      </c>
    </row>
    <row r="48" spans="6:6" ht="16.5" thickBot="1" x14ac:dyDescent="0.25">
      <c r="F48" s="45">
        <v>19</v>
      </c>
    </row>
    <row r="49" spans="6:6" ht="16.5" thickBot="1" x14ac:dyDescent="0.25">
      <c r="F49" s="45">
        <v>71</v>
      </c>
    </row>
    <row r="50" spans="6:6" ht="16.5" thickBot="1" x14ac:dyDescent="0.25">
      <c r="F50" s="49">
        <v>0.2676</v>
      </c>
    </row>
    <row r="51" spans="6:6" ht="15.75" x14ac:dyDescent="0.2">
      <c r="F51" s="48">
        <v>-0.1966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15"/>
  <sheetViews>
    <sheetView zoomScale="70" zoomScaleNormal="70" zoomScalePageLayoutView="70" workbookViewId="0">
      <pane ySplit="7" topLeftCell="A32" activePane="bottomLeft" state="frozen"/>
      <selection pane="bottomLeft" activeCell="A7" sqref="A7:R32"/>
    </sheetView>
  </sheetViews>
  <sheetFormatPr defaultColWidth="8.85546875" defaultRowHeight="12.75" x14ac:dyDescent="0.2"/>
  <cols>
    <col min="1" max="1" width="16.42578125" style="8" customWidth="1"/>
    <col min="2" max="2" width="43.42578125" style="8" bestFit="1" customWidth="1"/>
    <col min="3" max="3" width="22.42578125" style="8" customWidth="1"/>
    <col min="4" max="4" width="7.42578125" style="8" customWidth="1"/>
    <col min="5" max="5" width="18.42578125" style="8" customWidth="1"/>
    <col min="6" max="6" width="18.42578125" style="60" hidden="1" customWidth="1"/>
    <col min="7" max="7" width="18.42578125" style="8" customWidth="1"/>
    <col min="8" max="8" width="16.140625" style="8" customWidth="1"/>
    <col min="9" max="9" width="32.42578125" style="8" hidden="1" customWidth="1"/>
    <col min="10" max="10" width="17.140625" style="8" hidden="1" customWidth="1"/>
    <col min="11" max="11" width="22.42578125" style="8" hidden="1" customWidth="1"/>
    <col min="12" max="12" width="15.42578125" style="8" hidden="1" customWidth="1"/>
    <col min="13" max="13" width="17.42578125" style="8" hidden="1" customWidth="1"/>
    <col min="14" max="14" width="17.85546875" style="8" customWidth="1"/>
    <col min="15" max="15" width="16.42578125" style="18" hidden="1" customWidth="1"/>
    <col min="16" max="16" width="16.140625" style="18" hidden="1" customWidth="1"/>
    <col min="17" max="17" width="28.42578125" style="18" customWidth="1"/>
    <col min="18" max="18" width="25.5703125" style="18" customWidth="1"/>
    <col min="19" max="19" width="9.140625" customWidth="1"/>
  </cols>
  <sheetData>
    <row r="1" spans="1:38" x14ac:dyDescent="0.2">
      <c r="A1" s="18" t="s">
        <v>0</v>
      </c>
      <c r="B1" s="22">
        <v>1000</v>
      </c>
      <c r="C1"/>
      <c r="D1"/>
      <c r="E1"/>
      <c r="F1" s="58"/>
      <c r="G1"/>
      <c r="H1"/>
      <c r="I1"/>
      <c r="J1"/>
      <c r="K1"/>
      <c r="L1"/>
      <c r="M1"/>
      <c r="N1"/>
      <c r="O1"/>
      <c r="P1"/>
      <c r="Q1"/>
      <c r="R1"/>
    </row>
    <row r="2" spans="1:38" x14ac:dyDescent="0.2">
      <c r="A2" s="18" t="s">
        <v>1</v>
      </c>
      <c r="B2" s="22">
        <v>20</v>
      </c>
      <c r="C2"/>
      <c r="D2"/>
      <c r="E2"/>
      <c r="F2" s="58"/>
      <c r="G2"/>
      <c r="H2"/>
      <c r="I2"/>
      <c r="J2"/>
      <c r="K2"/>
      <c r="L2"/>
      <c r="M2"/>
      <c r="N2"/>
      <c r="O2">
        <f>1.02*2*0.95</f>
        <v>1.9379999999999999</v>
      </c>
      <c r="P2"/>
      <c r="Q2"/>
      <c r="R2"/>
    </row>
    <row r="3" spans="1:38" x14ac:dyDescent="0.2">
      <c r="A3" s="18" t="s">
        <v>2</v>
      </c>
      <c r="B3" s="23">
        <v>0.05</v>
      </c>
      <c r="C3"/>
      <c r="D3"/>
      <c r="E3"/>
      <c r="F3" s="58"/>
      <c r="G3"/>
      <c r="H3"/>
      <c r="I3"/>
      <c r="J3"/>
      <c r="K3"/>
      <c r="L3"/>
      <c r="M3"/>
      <c r="N3"/>
      <c r="O3"/>
      <c r="P3"/>
      <c r="Q3"/>
      <c r="R3"/>
    </row>
    <row r="4" spans="1:38" x14ac:dyDescent="0.2">
      <c r="A4"/>
      <c r="B4"/>
      <c r="C4"/>
      <c r="D4"/>
      <c r="E4"/>
      <c r="F4" s="58"/>
      <c r="G4"/>
      <c r="H4"/>
      <c r="I4"/>
      <c r="J4"/>
      <c r="K4"/>
      <c r="L4"/>
      <c r="M4"/>
      <c r="N4"/>
      <c r="O4"/>
      <c r="P4"/>
      <c r="Q4"/>
      <c r="R4"/>
    </row>
    <row r="5" spans="1:38" ht="15.75" x14ac:dyDescent="0.25">
      <c r="A5" s="5" t="s">
        <v>3</v>
      </c>
      <c r="B5" s="6"/>
      <c r="C5" s="6"/>
      <c r="D5" s="6"/>
      <c r="E5" s="28" t="s">
        <v>4</v>
      </c>
      <c r="F5" s="59"/>
      <c r="G5" s="28"/>
      <c r="H5" s="7"/>
      <c r="I5" s="7"/>
      <c r="J5" s="7"/>
      <c r="K5" s="7"/>
      <c r="L5" s="7"/>
      <c r="M5" s="7"/>
      <c r="N5" s="7"/>
      <c r="O5" s="17"/>
      <c r="R5" s="29" t="s">
        <v>5</v>
      </c>
    </row>
    <row r="6" spans="1:38" ht="19.5" customHeight="1" x14ac:dyDescent="0.2">
      <c r="N6" s="7"/>
      <c r="R6" s="17"/>
    </row>
    <row r="7" spans="1:38" s="4" customFormat="1" ht="65.25" customHeight="1" thickBot="1" x14ac:dyDescent="0.25">
      <c r="A7" s="24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61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 t="s">
        <v>21</v>
      </c>
      <c r="Q7" s="27" t="s">
        <v>22</v>
      </c>
      <c r="R7" s="27" t="s">
        <v>23</v>
      </c>
      <c r="S7" s="69" t="s">
        <v>104</v>
      </c>
      <c r="T7" s="69" t="s">
        <v>105</v>
      </c>
    </row>
    <row r="8" spans="1:38" ht="15" x14ac:dyDescent="0.2">
      <c r="A8" s="9">
        <v>42564</v>
      </c>
      <c r="B8" s="6" t="s">
        <v>110</v>
      </c>
      <c r="C8" s="6" t="s">
        <v>33</v>
      </c>
      <c r="D8" s="10">
        <v>1</v>
      </c>
      <c r="E8" s="10">
        <v>2.14</v>
      </c>
      <c r="F8" s="62">
        <v>8</v>
      </c>
      <c r="G8" s="10" t="s">
        <v>26</v>
      </c>
      <c r="H8" s="10">
        <v>2.2000000000000002</v>
      </c>
      <c r="I8" s="10"/>
      <c r="J8" s="10"/>
      <c r="K8" s="10"/>
      <c r="L8" s="10"/>
      <c r="M8" s="10"/>
      <c r="N8" s="7" t="s">
        <v>30</v>
      </c>
      <c r="O8" s="19">
        <f>((H8-1)*(1-(IF(I8="no",0,'month 3 only'!$B$3)))+1)</f>
        <v>2.14</v>
      </c>
      <c r="P8" s="19">
        <f t="shared" ref="P8:P15" si="0">D8*IF(J8="yes",2,1)</f>
        <v>1</v>
      </c>
      <c r="Q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8" s="20">
        <f>IF(ISBLANK(N8),,IF(ISBLANK(H8),,(IF(N8="WON-EW",((((O8-1)*K8)*'month 3 only'!$B$2)+('month 3 only'!$B$2*(O8-1))),IF(N8="WON",((((O8-1)*K8)*'month 3 only'!$B$2)+('month 3 only'!$B$2*(O8-1))),IF(N8="PLACED",((((O8-1)*K8)*'month 3 only'!$B$2)-'month 3 only'!$B$2),IF(K8=0,-'month 3 only'!$B$2,IF(K8=0,-'month 3 only'!$B$2,-('month 3 only'!$B$2*2)))))))*D8))</f>
        <v>-20</v>
      </c>
      <c r="S8" s="2">
        <f>IF(Table134[[#This Row],[VIP Tip?]]="YES",Table134[[#This Row],[Profit @ price taken]],0)</f>
        <v>-20</v>
      </c>
      <c r="T8" s="2">
        <f>IF(Table134[[#This Row],[VIP Tip?]]="NO",Table134[[#This Row],[Profit @ price taken]],0)</f>
        <v>0</v>
      </c>
    </row>
    <row r="9" spans="1:38" ht="15" x14ac:dyDescent="0.2">
      <c r="A9" s="9">
        <v>42565</v>
      </c>
      <c r="B9" s="6" t="s">
        <v>111</v>
      </c>
      <c r="C9" s="6" t="s">
        <v>85</v>
      </c>
      <c r="D9" s="10">
        <v>1</v>
      </c>
      <c r="E9" s="10">
        <v>1.81</v>
      </c>
      <c r="F9" s="62">
        <v>7</v>
      </c>
      <c r="G9" s="10" t="s">
        <v>27</v>
      </c>
      <c r="H9" s="10">
        <v>1.95</v>
      </c>
      <c r="I9" s="10"/>
      <c r="J9" s="10"/>
      <c r="K9" s="10"/>
      <c r="L9" s="10"/>
      <c r="M9" s="10"/>
      <c r="N9" s="7" t="s">
        <v>30</v>
      </c>
      <c r="O9" s="19">
        <f>((H9-1)*(1-(IF(I9="no",0,'month 3 only'!$B$3)))+1)</f>
        <v>1.9024999999999999</v>
      </c>
      <c r="P9" s="19">
        <f t="shared" si="0"/>
        <v>1</v>
      </c>
      <c r="Q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9" s="20">
        <f>IF(ISBLANK(N9),,IF(ISBLANK(H9),,(IF(N9="WON-EW",((((O9-1)*K9)*'month 3 only'!$B$2)+('month 3 only'!$B$2*(O9-1))),IF(N9="WON",((((O9-1)*K9)*'month 3 only'!$B$2)+('month 3 only'!$B$2*(O9-1))),IF(N9="PLACED",((((O9-1)*K9)*'month 3 only'!$B$2)-'month 3 only'!$B$2),IF(K9=0,-'month 3 only'!$B$2,IF(K9=0,-'month 3 only'!$B$2,-('month 3 only'!$B$2*2)))))))*D9))</f>
        <v>-20</v>
      </c>
      <c r="S9" s="2">
        <f>IF(Table134[[#This Row],[VIP Tip?]]="YES",Table134[[#This Row],[Profit @ price taken]],0)</f>
        <v>0</v>
      </c>
      <c r="T9" s="2">
        <f>IF(Table134[[#This Row],[VIP Tip?]]="NO",Table134[[#This Row],[Profit @ price taken]],0)</f>
        <v>-20</v>
      </c>
    </row>
    <row r="10" spans="1:38" ht="15" x14ac:dyDescent="0.2">
      <c r="A10" s="9">
        <v>42568</v>
      </c>
      <c r="B10" s="6" t="s">
        <v>112</v>
      </c>
      <c r="C10" s="6" t="s">
        <v>33</v>
      </c>
      <c r="D10" s="10">
        <v>1</v>
      </c>
      <c r="E10" s="10">
        <v>2</v>
      </c>
      <c r="F10" s="62">
        <v>8</v>
      </c>
      <c r="G10" s="10" t="s">
        <v>26</v>
      </c>
      <c r="H10" s="10">
        <v>2.0499999999999998</v>
      </c>
      <c r="I10" s="10"/>
      <c r="J10" s="10"/>
      <c r="K10" s="10"/>
      <c r="L10" s="10"/>
      <c r="M10" s="10"/>
      <c r="N10" s="7" t="s">
        <v>30</v>
      </c>
      <c r="O10" s="19">
        <f>((H10-1)*(1-(IF(I10="no",0,'month 3 only'!$B$3)))+1)</f>
        <v>1.9974999999999998</v>
      </c>
      <c r="P10" s="19">
        <f t="shared" si="0"/>
        <v>1</v>
      </c>
      <c r="Q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0" s="20">
        <f>IF(ISBLANK(N10),,IF(ISBLANK(H10),,(IF(N10="WON-EW",((((O10-1)*K10)*'month 3 only'!$B$2)+('month 3 only'!$B$2*(O10-1))),IF(N10="WON",((((O10-1)*K10)*'month 3 only'!$B$2)+('month 3 only'!$B$2*(O10-1))),IF(N10="PLACED",((((O10-1)*K10)*'month 3 only'!$B$2)-'month 3 only'!$B$2),IF(K10=0,-'month 3 only'!$B$2,IF(K10=0,-'month 3 only'!$B$2,-('month 3 only'!$B$2*2)))))))*D10))</f>
        <v>-20</v>
      </c>
      <c r="S10" s="2">
        <f>IF(Table134[[#This Row],[VIP Tip?]]="YES",Table134[[#This Row],[Profit @ price taken]],0)</f>
        <v>-20</v>
      </c>
      <c r="T10" s="2">
        <f>IF(Table134[[#This Row],[VIP Tip?]]="NO",Table134[[#This Row],[Profit @ price taken]],0)</f>
        <v>0</v>
      </c>
    </row>
    <row r="11" spans="1:38" ht="15" x14ac:dyDescent="0.2">
      <c r="A11" s="9">
        <v>42568</v>
      </c>
      <c r="B11" s="6" t="s">
        <v>113</v>
      </c>
      <c r="C11" s="6" t="s">
        <v>33</v>
      </c>
      <c r="D11" s="10">
        <v>1</v>
      </c>
      <c r="E11" s="10">
        <v>1.74</v>
      </c>
      <c r="F11" s="62">
        <v>6</v>
      </c>
      <c r="G11" s="10" t="s">
        <v>26</v>
      </c>
      <c r="H11" s="10">
        <v>1.99</v>
      </c>
      <c r="I11" s="10"/>
      <c r="J11" s="10"/>
      <c r="K11" s="10"/>
      <c r="L11" s="10"/>
      <c r="M11" s="10"/>
      <c r="N11" s="7" t="s">
        <v>30</v>
      </c>
      <c r="O11" s="19">
        <f>((H11-1)*(1-(IF(I11="no",0,'month 3 only'!$B$3)))+1)</f>
        <v>1.9405000000000001</v>
      </c>
      <c r="P11" s="19">
        <f t="shared" si="0"/>
        <v>1</v>
      </c>
      <c r="Q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1" s="20">
        <f>IF(ISBLANK(N11),,IF(ISBLANK(H11),,(IF(N11="WON-EW",((((O11-1)*K11)*'month 3 only'!$B$2)+('month 3 only'!$B$2*(O11-1))),IF(N11="WON",((((O11-1)*K11)*'month 3 only'!$B$2)+('month 3 only'!$B$2*(O11-1))),IF(N11="PLACED",((((O11-1)*K11)*'month 3 only'!$B$2)-'month 3 only'!$B$2),IF(K11=0,-'month 3 only'!$B$2,IF(K11=0,-'month 3 only'!$B$2,-('month 3 only'!$B$2*2)))))))*D11))</f>
        <v>-20</v>
      </c>
      <c r="S11" s="2">
        <f>IF(Table134[[#This Row],[VIP Tip?]]="YES",Table134[[#This Row],[Profit @ price taken]],0)</f>
        <v>-20</v>
      </c>
      <c r="T11" s="2">
        <f>IF(Table134[[#This Row],[VIP Tip?]]="NO",Table134[[#This Row],[Profit @ price taken]],0)</f>
        <v>0</v>
      </c>
    </row>
    <row r="12" spans="1:38" ht="15" x14ac:dyDescent="0.2">
      <c r="A12" s="9">
        <v>42568</v>
      </c>
      <c r="B12" s="6" t="s">
        <v>114</v>
      </c>
      <c r="C12" s="6" t="s">
        <v>33</v>
      </c>
      <c r="D12" s="10">
        <v>1</v>
      </c>
      <c r="E12" s="10">
        <v>1.86</v>
      </c>
      <c r="F12" s="62">
        <v>8</v>
      </c>
      <c r="G12" s="10" t="s">
        <v>27</v>
      </c>
      <c r="H12" s="10">
        <v>2.02</v>
      </c>
      <c r="I12" s="10"/>
      <c r="J12" s="10"/>
      <c r="K12" s="10"/>
      <c r="L12" s="10"/>
      <c r="M12" s="10"/>
      <c r="N12" s="7" t="s">
        <v>30</v>
      </c>
      <c r="O12" s="19">
        <f>((H12-1)*(1-(IF(I12="no",0,'month 3 only'!$B$3)))+1)</f>
        <v>1.9689999999999999</v>
      </c>
      <c r="P12" s="19">
        <f t="shared" si="0"/>
        <v>1</v>
      </c>
      <c r="Q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2" s="20">
        <f>IF(ISBLANK(N12),,IF(ISBLANK(H12),,(IF(N12="WON-EW",((((O12-1)*K12)*'month 3 only'!$B$2)+('month 3 only'!$B$2*(O12-1))),IF(N12="WON",((((O12-1)*K12)*'month 3 only'!$B$2)+('month 3 only'!$B$2*(O12-1))),IF(N12="PLACED",((((O12-1)*K12)*'month 3 only'!$B$2)-'month 3 only'!$B$2),IF(K12=0,-'month 3 only'!$B$2,IF(K12=0,-'month 3 only'!$B$2,-('month 3 only'!$B$2*2)))))))*D12))</f>
        <v>-20</v>
      </c>
      <c r="S12" s="2">
        <f>IF(Table134[[#This Row],[VIP Tip?]]="YES",Table134[[#This Row],[Profit @ price taken]],0)</f>
        <v>0</v>
      </c>
      <c r="T12" s="2">
        <f>IF(Table134[[#This Row],[VIP Tip?]]="NO",Table134[[#This Row],[Profit @ price taken]],0)</f>
        <v>-20</v>
      </c>
      <c r="Z12" s="35"/>
      <c r="AD12" s="35">
        <f>(AC12-1)*Z12</f>
        <v>0</v>
      </c>
      <c r="AE12" s="36">
        <f>AD12/4</f>
        <v>0</v>
      </c>
      <c r="AF12" s="36">
        <f>AE12+AD12</f>
        <v>0</v>
      </c>
      <c r="AK12">
        <f>30*3.5</f>
        <v>105</v>
      </c>
      <c r="AL12">
        <f>AK12/4</f>
        <v>26.25</v>
      </c>
    </row>
    <row r="13" spans="1:38" ht="15" x14ac:dyDescent="0.2">
      <c r="A13" s="9">
        <v>42568</v>
      </c>
      <c r="B13" s="6" t="s">
        <v>115</v>
      </c>
      <c r="C13" s="6" t="s">
        <v>33</v>
      </c>
      <c r="D13" s="10">
        <v>1</v>
      </c>
      <c r="E13" s="10">
        <v>1.86</v>
      </c>
      <c r="F13" s="62">
        <v>8</v>
      </c>
      <c r="G13" s="10" t="s">
        <v>26</v>
      </c>
      <c r="H13" s="10">
        <v>1.7</v>
      </c>
      <c r="I13" s="10"/>
      <c r="J13" s="10"/>
      <c r="K13" s="10"/>
      <c r="L13" s="10"/>
      <c r="M13" s="10"/>
      <c r="N13" s="7" t="s">
        <v>30</v>
      </c>
      <c r="O13" s="19">
        <f>((H13-1)*(1-(IF(I13="no",0,'month 3 only'!$B$3)))+1)</f>
        <v>1.665</v>
      </c>
      <c r="P13" s="19">
        <f t="shared" si="0"/>
        <v>1</v>
      </c>
      <c r="Q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3" s="20">
        <f>IF(ISBLANK(N13),,IF(ISBLANK(H13),,(IF(N13="WON-EW",((((O13-1)*K13)*'month 3 only'!$B$2)+('month 3 only'!$B$2*(O13-1))),IF(N13="WON",((((O13-1)*K13)*'month 3 only'!$B$2)+('month 3 only'!$B$2*(O13-1))),IF(N13="PLACED",((((O13-1)*K13)*'month 3 only'!$B$2)-'month 3 only'!$B$2),IF(K13=0,-'month 3 only'!$B$2,IF(K13=0,-'month 3 only'!$B$2,-('month 3 only'!$B$2*2)))))))*D13))</f>
        <v>-20</v>
      </c>
      <c r="S13" s="2">
        <f>IF(Table134[[#This Row],[VIP Tip?]]="YES",Table134[[#This Row],[Profit @ price taken]],0)</f>
        <v>-20</v>
      </c>
      <c r="T13" s="2">
        <f>IF(Table134[[#This Row],[VIP Tip?]]="NO",Table134[[#This Row],[Profit @ price taken]],0)</f>
        <v>0</v>
      </c>
      <c r="AH13" s="35">
        <v>20</v>
      </c>
      <c r="AI13" s="35">
        <f>4*AH13</f>
        <v>80</v>
      </c>
      <c r="AJ13" s="35">
        <f>AI13/5</f>
        <v>16</v>
      </c>
      <c r="AK13" s="35">
        <f>AJ13+AI13</f>
        <v>96</v>
      </c>
    </row>
    <row r="14" spans="1:38" ht="15" x14ac:dyDescent="0.2">
      <c r="A14" s="9">
        <v>42571</v>
      </c>
      <c r="B14" s="6" t="s">
        <v>116</v>
      </c>
      <c r="C14" s="6" t="s">
        <v>85</v>
      </c>
      <c r="D14" s="10">
        <v>1</v>
      </c>
      <c r="E14" s="10">
        <v>1.96</v>
      </c>
      <c r="F14" s="62">
        <v>7</v>
      </c>
      <c r="G14" s="10" t="s">
        <v>27</v>
      </c>
      <c r="H14" s="10">
        <v>1.96</v>
      </c>
      <c r="I14" s="10"/>
      <c r="J14" s="10"/>
      <c r="K14" s="10"/>
      <c r="L14" s="10"/>
      <c r="M14" s="10"/>
      <c r="N14" s="7" t="s">
        <v>30</v>
      </c>
      <c r="O14" s="19">
        <f>((H14-1)*(1-(IF(I14="no",0,'month 3 only'!$B$3)))+1)</f>
        <v>1.9119999999999999</v>
      </c>
      <c r="P14" s="19">
        <f t="shared" si="0"/>
        <v>1</v>
      </c>
      <c r="Q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4" s="20">
        <f>IF(ISBLANK(N14),,IF(ISBLANK(H14),,(IF(N14="WON-EW",((((O14-1)*K14)*'month 3 only'!$B$2)+('month 3 only'!$B$2*(O14-1))),IF(N14="WON",((((O14-1)*K14)*'month 3 only'!$B$2)+('month 3 only'!$B$2*(O14-1))),IF(N14="PLACED",((((O14-1)*K14)*'month 3 only'!$B$2)-'month 3 only'!$B$2),IF(K14=0,-'month 3 only'!$B$2,IF(K14=0,-'month 3 only'!$B$2,-('month 3 only'!$B$2*2)))))))*D14))</f>
        <v>-20</v>
      </c>
      <c r="S14" s="2">
        <f>IF(Table134[[#This Row],[VIP Tip?]]="YES",Table134[[#This Row],[Profit @ price taken]],0)</f>
        <v>0</v>
      </c>
      <c r="T14" s="2">
        <f>IF(Table134[[#This Row],[VIP Tip?]]="NO",Table134[[#This Row],[Profit @ price taken]],0)</f>
        <v>-20</v>
      </c>
      <c r="U14" s="30" t="s">
        <v>118</v>
      </c>
    </row>
    <row r="15" spans="1:38" ht="15" x14ac:dyDescent="0.2">
      <c r="A15" s="9">
        <v>42571</v>
      </c>
      <c r="B15" s="6" t="s">
        <v>116</v>
      </c>
      <c r="C15" s="6" t="s">
        <v>33</v>
      </c>
      <c r="D15" s="10">
        <v>1</v>
      </c>
      <c r="E15" s="10">
        <v>1.5</v>
      </c>
      <c r="F15" s="62">
        <v>8</v>
      </c>
      <c r="G15" s="10" t="s">
        <v>26</v>
      </c>
      <c r="H15" s="10">
        <v>1.5</v>
      </c>
      <c r="I15" s="10"/>
      <c r="J15" s="10"/>
      <c r="K15" s="10"/>
      <c r="L15" s="10"/>
      <c r="M15" s="10"/>
      <c r="N15" s="7" t="s">
        <v>30</v>
      </c>
      <c r="O15" s="19">
        <f>((H15-1)*(1-(IF(I15="no",0,'month 3 only'!$B$3)))+1)</f>
        <v>1.4750000000000001</v>
      </c>
      <c r="P15" s="19">
        <f t="shared" si="0"/>
        <v>1</v>
      </c>
      <c r="Q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5" s="20">
        <f>IF(ISBLANK(N15),,IF(ISBLANK(H15),,(IF(N15="WON-EW",((((O15-1)*K15)*'month 3 only'!$B$2)+('month 3 only'!$B$2*(O15-1))),IF(N15="WON",((((O15-1)*K15)*'month 3 only'!$B$2)+('month 3 only'!$B$2*(O15-1))),IF(N15="PLACED",((((O15-1)*K15)*'month 3 only'!$B$2)-'month 3 only'!$B$2),IF(K15=0,-'month 3 only'!$B$2,IF(K15=0,-'month 3 only'!$B$2,-('month 3 only'!$B$2*2)))))))*D15))</f>
        <v>-20</v>
      </c>
      <c r="S15" s="2">
        <f>IF(Table134[[#This Row],[VIP Tip?]]="YES",Table134[[#This Row],[Profit @ price taken]],0)</f>
        <v>-20</v>
      </c>
      <c r="T15" s="2">
        <f>IF(Table134[[#This Row],[VIP Tip?]]="NO",Table134[[#This Row],[Profit @ price taken]],0)</f>
        <v>0</v>
      </c>
      <c r="U15" s="30" t="s">
        <v>118</v>
      </c>
    </row>
    <row r="16" spans="1:38" ht="15" x14ac:dyDescent="0.2">
      <c r="A16" s="9">
        <v>42571</v>
      </c>
      <c r="B16" s="6" t="s">
        <v>117</v>
      </c>
      <c r="C16" s="6" t="s">
        <v>85</v>
      </c>
      <c r="D16" s="10">
        <v>1</v>
      </c>
      <c r="E16" s="10">
        <v>1.6</v>
      </c>
      <c r="F16" s="62">
        <v>7</v>
      </c>
      <c r="G16" s="10" t="s">
        <v>27</v>
      </c>
      <c r="H16" s="10">
        <v>1.6</v>
      </c>
      <c r="I16" s="10"/>
      <c r="J16" s="10"/>
      <c r="K16" s="10"/>
      <c r="L16" s="10"/>
      <c r="M16" s="10"/>
      <c r="N16" s="7" t="s">
        <v>28</v>
      </c>
      <c r="O16" s="19">
        <f>((H16-1)*(1-(IF(I16="no",0,'month 3 only'!$B$3)))+1)</f>
        <v>1.57</v>
      </c>
      <c r="P16" s="19">
        <f t="shared" ref="P16:P86" si="1">D16*IF(J16="yes",2,1)</f>
        <v>1</v>
      </c>
      <c r="Q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12.000000000000002</v>
      </c>
      <c r="R16" s="20">
        <f>IF(ISBLANK(N16),,IF(ISBLANK(H16),,(IF(N16="WON-EW",((((O16-1)*K16)*'month 3 only'!$B$2)+('month 3 only'!$B$2*(O16-1))),IF(N16="WON",((((O16-1)*K16)*'month 3 only'!$B$2)+('month 3 only'!$B$2*(O16-1))),IF(N16="PLACED",((((O16-1)*K16)*'month 3 only'!$B$2)-'month 3 only'!$B$2),IF(K16=0,-'month 3 only'!$B$2,IF(K16=0,-'month 3 only'!$B$2,-('month 3 only'!$B$2*2)))))))*D16))</f>
        <v>11.400000000000002</v>
      </c>
      <c r="S16" s="2">
        <f>IF(Table134[[#This Row],[VIP Tip?]]="YES",Table134[[#This Row],[Profit @ price taken]],0)</f>
        <v>0</v>
      </c>
      <c r="T16" s="2">
        <f>IF(Table134[[#This Row],[VIP Tip?]]="NO",Table134[[#This Row],[Profit @ price taken]],0)</f>
        <v>11.400000000000002</v>
      </c>
      <c r="U16" s="30" t="s">
        <v>118</v>
      </c>
    </row>
    <row r="17" spans="1:21" ht="15" x14ac:dyDescent="0.2">
      <c r="A17" s="9">
        <v>42574</v>
      </c>
      <c r="B17" s="72" t="s">
        <v>119</v>
      </c>
      <c r="C17" s="6" t="s">
        <v>33</v>
      </c>
      <c r="D17" s="10">
        <v>1</v>
      </c>
      <c r="E17" s="10">
        <v>1.77</v>
      </c>
      <c r="F17" s="62">
        <v>8</v>
      </c>
      <c r="G17" s="10" t="s">
        <v>26</v>
      </c>
      <c r="H17" s="10">
        <v>1.85</v>
      </c>
      <c r="I17" s="10"/>
      <c r="J17" s="10"/>
      <c r="K17" s="10"/>
      <c r="L17" s="10"/>
      <c r="M17" s="10"/>
      <c r="N17" s="7" t="s">
        <v>28</v>
      </c>
      <c r="O17" s="19">
        <f>((H17-1)*(1-(IF(I17="no",0,'month 3 only'!$B$3)))+1)</f>
        <v>1.8075000000000001</v>
      </c>
      <c r="P17" s="19">
        <f t="shared" si="1"/>
        <v>1</v>
      </c>
      <c r="Q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15.4</v>
      </c>
      <c r="R17" s="20">
        <f>IF(ISBLANK(N17),,IF(ISBLANK(H17),,(IF(N17="WON-EW",((((O17-1)*K17)*'month 3 only'!$B$2)+('month 3 only'!$B$2*(O17-1))),IF(N17="WON",((((O17-1)*K17)*'month 3 only'!$B$2)+('month 3 only'!$B$2*(O17-1))),IF(N17="PLACED",((((O17-1)*K17)*'month 3 only'!$B$2)-'month 3 only'!$B$2),IF(K17=0,-'month 3 only'!$B$2,IF(K17=0,-'month 3 only'!$B$2,-('month 3 only'!$B$2*2)))))))*D17))</f>
        <v>16.150000000000002</v>
      </c>
      <c r="S17" s="2">
        <f>IF(Table134[[#This Row],[VIP Tip?]]="YES",Table134[[#This Row],[Profit @ price taken]],0)</f>
        <v>16.150000000000002</v>
      </c>
      <c r="T17" s="2">
        <f>IF(Table134[[#This Row],[VIP Tip?]]="NO",Table134[[#This Row],[Profit @ price taken]],0)</f>
        <v>0</v>
      </c>
    </row>
    <row r="18" spans="1:21" ht="15" x14ac:dyDescent="0.2">
      <c r="A18" s="9">
        <v>42574</v>
      </c>
      <c r="B18" s="6" t="s">
        <v>120</v>
      </c>
      <c r="C18" s="6" t="s">
        <v>33</v>
      </c>
      <c r="D18" s="10">
        <v>1</v>
      </c>
      <c r="E18" s="10">
        <v>1.75</v>
      </c>
      <c r="F18" s="62">
        <v>7</v>
      </c>
      <c r="G18" s="10" t="s">
        <v>27</v>
      </c>
      <c r="H18" s="10">
        <v>1.75</v>
      </c>
      <c r="I18" s="10"/>
      <c r="J18" s="10"/>
      <c r="K18" s="10"/>
      <c r="L18" s="10"/>
      <c r="M18" s="10"/>
      <c r="N18" s="7" t="s">
        <v>28</v>
      </c>
      <c r="O18" s="19">
        <f>((H18-1)*(1-(IF(I18="no",0,'month 3 only'!$B$3)))+1)</f>
        <v>1.7124999999999999</v>
      </c>
      <c r="P18" s="19">
        <f t="shared" si="1"/>
        <v>1</v>
      </c>
      <c r="Q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15</v>
      </c>
      <c r="R18" s="20">
        <f>IF(ISBLANK(N18),,IF(ISBLANK(H18),,(IF(N18="WON-EW",((((O18-1)*K18)*'month 3 only'!$B$2)+('month 3 only'!$B$2*(O18-1))),IF(N18="WON",((((O18-1)*K18)*'month 3 only'!$B$2)+('month 3 only'!$B$2*(O18-1))),IF(N18="PLACED",((((O18-1)*K18)*'month 3 only'!$B$2)-'month 3 only'!$B$2),IF(K18=0,-'month 3 only'!$B$2,IF(K18=0,-'month 3 only'!$B$2,-('month 3 only'!$B$2*2)))))))*D18))</f>
        <v>14.249999999999998</v>
      </c>
      <c r="S18" s="2">
        <f>IF(Table134[[#This Row],[VIP Tip?]]="YES",Table134[[#This Row],[Profit @ price taken]],0)</f>
        <v>0</v>
      </c>
      <c r="T18" s="2">
        <f>IF(Table134[[#This Row],[VIP Tip?]]="NO",Table134[[#This Row],[Profit @ price taken]],0)</f>
        <v>14.249999999999998</v>
      </c>
    </row>
    <row r="19" spans="1:21" ht="15" x14ac:dyDescent="0.2">
      <c r="A19" s="9">
        <v>42574</v>
      </c>
      <c r="B19" s="6" t="s">
        <v>121</v>
      </c>
      <c r="C19" s="6" t="s">
        <v>33</v>
      </c>
      <c r="D19" s="10">
        <v>1</v>
      </c>
      <c r="E19" s="10">
        <v>2</v>
      </c>
      <c r="F19" s="62">
        <v>8</v>
      </c>
      <c r="G19" s="10" t="s">
        <v>26</v>
      </c>
      <c r="H19" s="10">
        <v>2</v>
      </c>
      <c r="I19" s="10"/>
      <c r="J19" s="10"/>
      <c r="K19" s="10"/>
      <c r="L19" s="10"/>
      <c r="M19" s="10"/>
      <c r="N19" s="7" t="s">
        <v>30</v>
      </c>
      <c r="O19" s="19">
        <f>((H19-1)*(1-(IF(I19="no",0,'month 3 only'!$B$3)))+1)</f>
        <v>1.95</v>
      </c>
      <c r="P19" s="19">
        <f t="shared" si="1"/>
        <v>1</v>
      </c>
      <c r="Q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9" s="20">
        <f>IF(ISBLANK(N19),,IF(ISBLANK(H19),,(IF(N19="WON-EW",((((O19-1)*K19)*'month 3 only'!$B$2)+('month 3 only'!$B$2*(O19-1))),IF(N19="WON",((((O19-1)*K19)*'month 3 only'!$B$2)+('month 3 only'!$B$2*(O19-1))),IF(N19="PLACED",((((O19-1)*K19)*'month 3 only'!$B$2)-'month 3 only'!$B$2),IF(K19=0,-'month 3 only'!$B$2,IF(K19=0,-'month 3 only'!$B$2,-('month 3 only'!$B$2*2)))))))*D19))</f>
        <v>-20</v>
      </c>
      <c r="S19" s="2">
        <f>IF(Table134[[#This Row],[VIP Tip?]]="YES",Table134[[#This Row],[Profit @ price taken]],0)</f>
        <v>-20</v>
      </c>
      <c r="T19" s="2">
        <f>IF(Table134[[#This Row],[VIP Tip?]]="NO",Table134[[#This Row],[Profit @ price taken]],0)</f>
        <v>0</v>
      </c>
    </row>
    <row r="20" spans="1:21" ht="15" x14ac:dyDescent="0.2">
      <c r="A20" s="9">
        <v>42575</v>
      </c>
      <c r="B20" s="6" t="s">
        <v>122</v>
      </c>
      <c r="C20" s="6" t="s">
        <v>33</v>
      </c>
      <c r="D20" s="10">
        <v>1</v>
      </c>
      <c r="E20" s="10">
        <v>2.35</v>
      </c>
      <c r="F20" s="62">
        <v>8</v>
      </c>
      <c r="G20" s="10" t="s">
        <v>26</v>
      </c>
      <c r="H20" s="10">
        <v>2.35</v>
      </c>
      <c r="I20" s="10"/>
      <c r="J20" s="10"/>
      <c r="K20" s="10"/>
      <c r="L20" s="10"/>
      <c r="M20" s="10"/>
      <c r="N20" s="7" t="s">
        <v>30</v>
      </c>
      <c r="O20" s="19">
        <f>((H20-1)*(1-(IF(I20="no",0,'month 3 only'!$B$3)))+1)</f>
        <v>2.2824999999999998</v>
      </c>
      <c r="P20" s="19">
        <f t="shared" si="1"/>
        <v>1</v>
      </c>
      <c r="Q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20" s="20">
        <f>IF(ISBLANK(N20),,IF(ISBLANK(H20),,(IF(N20="WON-EW",((((O20-1)*K20)*'month 3 only'!$B$2)+('month 3 only'!$B$2*(O20-1))),IF(N20="WON",((((O20-1)*K20)*'month 3 only'!$B$2)+('month 3 only'!$B$2*(O20-1))),IF(N20="PLACED",((((O20-1)*K20)*'month 3 only'!$B$2)-'month 3 only'!$B$2),IF(K20=0,-'month 3 only'!$B$2,IF(K20=0,-'month 3 only'!$B$2,-('month 3 only'!$B$2*2)))))))*D20))</f>
        <v>-20</v>
      </c>
      <c r="S20" s="2">
        <f>IF(Table134[[#This Row],[VIP Tip?]]="YES",Table134[[#This Row],[Profit @ price taken]],0)</f>
        <v>-20</v>
      </c>
      <c r="T20" s="2">
        <f>IF(Table134[[#This Row],[VIP Tip?]]="NO",Table134[[#This Row],[Profit @ price taken]],0)</f>
        <v>0</v>
      </c>
      <c r="U20" s="30" t="s">
        <v>118</v>
      </c>
    </row>
    <row r="21" spans="1:21" ht="15" x14ac:dyDescent="0.2">
      <c r="A21" s="9">
        <v>42575</v>
      </c>
      <c r="B21" s="6" t="s">
        <v>123</v>
      </c>
      <c r="C21" s="6" t="s">
        <v>33</v>
      </c>
      <c r="D21" s="10">
        <v>1</v>
      </c>
      <c r="E21" s="10">
        <v>1.65</v>
      </c>
      <c r="F21" s="62">
        <v>6</v>
      </c>
      <c r="G21" s="10" t="s">
        <v>26</v>
      </c>
      <c r="H21" s="10">
        <v>1.74</v>
      </c>
      <c r="I21" s="10"/>
      <c r="J21" s="10"/>
      <c r="K21" s="10"/>
      <c r="L21" s="10"/>
      <c r="M21" s="10"/>
      <c r="N21" s="7" t="s">
        <v>30</v>
      </c>
      <c r="O21" s="19">
        <f>((H21-1)*(1-(IF(I21="no",0,'month 3 only'!$B$3)))+1)</f>
        <v>1.7029999999999998</v>
      </c>
      <c r="P21" s="19">
        <f t="shared" si="1"/>
        <v>1</v>
      </c>
      <c r="Q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21" s="20">
        <f>IF(ISBLANK(N21),,IF(ISBLANK(H21),,(IF(N21="WON-EW",((((O21-1)*K21)*'month 3 only'!$B$2)+('month 3 only'!$B$2*(O21-1))),IF(N21="WON",((((O21-1)*K21)*'month 3 only'!$B$2)+('month 3 only'!$B$2*(O21-1))),IF(N21="PLACED",((((O21-1)*K21)*'month 3 only'!$B$2)-'month 3 only'!$B$2),IF(K21=0,-'month 3 only'!$B$2,IF(K21=0,-'month 3 only'!$B$2,-('month 3 only'!$B$2*2)))))))*D21))</f>
        <v>-20</v>
      </c>
      <c r="S21" s="2">
        <f>IF(Table134[[#This Row],[VIP Tip?]]="YES",Table134[[#This Row],[Profit @ price taken]],0)</f>
        <v>-20</v>
      </c>
      <c r="T21" s="2">
        <f>IF(Table134[[#This Row],[VIP Tip?]]="NO",Table134[[#This Row],[Profit @ price taken]],0)</f>
        <v>0</v>
      </c>
    </row>
    <row r="22" spans="1:21" ht="15" x14ac:dyDescent="0.2">
      <c r="A22" s="9">
        <v>42576</v>
      </c>
      <c r="B22" s="6" t="s">
        <v>124</v>
      </c>
      <c r="C22" s="6" t="s">
        <v>33</v>
      </c>
      <c r="D22" s="10">
        <v>1</v>
      </c>
      <c r="E22" s="10">
        <v>1.57</v>
      </c>
      <c r="F22" s="62">
        <v>7</v>
      </c>
      <c r="G22" s="10" t="s">
        <v>27</v>
      </c>
      <c r="H22" s="10">
        <v>1.57</v>
      </c>
      <c r="I22" s="10"/>
      <c r="J22" s="10"/>
      <c r="K22" s="10"/>
      <c r="L22" s="10"/>
      <c r="M22" s="10"/>
      <c r="N22" s="7" t="s">
        <v>28</v>
      </c>
      <c r="O22" s="19">
        <f>((H22-1)*(1-(IF(I22="no",0,'month 3 only'!$B$3)))+1)</f>
        <v>1.5415000000000001</v>
      </c>
      <c r="P22" s="19">
        <f t="shared" si="1"/>
        <v>1</v>
      </c>
      <c r="Q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11.400000000000002</v>
      </c>
      <c r="R22" s="20">
        <f>IF(ISBLANK(N22),,IF(ISBLANK(H22),,(IF(N22="WON-EW",((((O22-1)*K22)*'month 3 only'!$B$2)+('month 3 only'!$B$2*(O22-1))),IF(N22="WON",((((O22-1)*K22)*'month 3 only'!$B$2)+('month 3 only'!$B$2*(O22-1))),IF(N22="PLACED",((((O22-1)*K22)*'month 3 only'!$B$2)-'month 3 only'!$B$2),IF(K22=0,-'month 3 only'!$B$2,IF(K22=0,-'month 3 only'!$B$2,-('month 3 only'!$B$2*2)))))))*D22))</f>
        <v>10.830000000000002</v>
      </c>
      <c r="S22" s="2">
        <f>IF(Table134[[#This Row],[VIP Tip?]]="YES",Table134[[#This Row],[Profit @ price taken]],0)</f>
        <v>0</v>
      </c>
      <c r="T22" s="2">
        <f>IF(Table134[[#This Row],[VIP Tip?]]="NO",Table134[[#This Row],[Profit @ price taken]],0)</f>
        <v>10.830000000000002</v>
      </c>
      <c r="U22" s="30" t="s">
        <v>118</v>
      </c>
    </row>
    <row r="23" spans="1:21" ht="15" x14ac:dyDescent="0.2">
      <c r="A23" s="9">
        <v>42581</v>
      </c>
      <c r="B23" s="6" t="s">
        <v>125</v>
      </c>
      <c r="C23" s="6" t="s">
        <v>33</v>
      </c>
      <c r="D23" s="10">
        <v>1</v>
      </c>
      <c r="E23" s="10">
        <v>1.5</v>
      </c>
      <c r="F23" s="62">
        <v>6</v>
      </c>
      <c r="G23" s="10" t="s">
        <v>27</v>
      </c>
      <c r="H23" s="10">
        <v>1.5</v>
      </c>
      <c r="I23" s="10"/>
      <c r="J23" s="10"/>
      <c r="K23" s="10"/>
      <c r="L23" s="10"/>
      <c r="M23" s="10"/>
      <c r="N23" s="7" t="s">
        <v>28</v>
      </c>
      <c r="O23" s="19">
        <f>((H23-1)*(1-(IF(I23="no",0,'month 3 only'!$B$3)))+1)</f>
        <v>1.4750000000000001</v>
      </c>
      <c r="P23" s="19">
        <f t="shared" si="1"/>
        <v>1</v>
      </c>
      <c r="Q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10</v>
      </c>
      <c r="R23" s="20">
        <f>IF(ISBLANK(N23),,IF(ISBLANK(H23),,(IF(N23="WON-EW",((((O23-1)*K23)*'month 3 only'!$B$2)+('month 3 only'!$B$2*(O23-1))),IF(N23="WON",((((O23-1)*K23)*'month 3 only'!$B$2)+('month 3 only'!$B$2*(O23-1))),IF(N23="PLACED",((((O23-1)*K23)*'month 3 only'!$B$2)-'month 3 only'!$B$2),IF(K23=0,-'month 3 only'!$B$2,IF(K23=0,-'month 3 only'!$B$2,-('month 3 only'!$B$2*2)))))))*D23))</f>
        <v>9.5000000000000018</v>
      </c>
      <c r="S23" s="2">
        <f>IF(Table134[[#This Row],[VIP Tip?]]="YES",Table134[[#This Row],[Profit @ price taken]],0)</f>
        <v>0</v>
      </c>
      <c r="T23" s="2">
        <f>IF(Table134[[#This Row],[VIP Tip?]]="NO",Table134[[#This Row],[Profit @ price taken]],0)</f>
        <v>9.5000000000000018</v>
      </c>
    </row>
    <row r="24" spans="1:21" ht="15" x14ac:dyDescent="0.2">
      <c r="A24" s="9">
        <v>42581</v>
      </c>
      <c r="B24" s="6" t="s">
        <v>126</v>
      </c>
      <c r="C24" s="6" t="s">
        <v>85</v>
      </c>
      <c r="D24" s="10">
        <v>1</v>
      </c>
      <c r="E24" s="10">
        <v>2.44</v>
      </c>
      <c r="F24" s="62">
        <v>7</v>
      </c>
      <c r="G24" s="10" t="s">
        <v>26</v>
      </c>
      <c r="H24" s="10">
        <v>2.5</v>
      </c>
      <c r="I24" s="10"/>
      <c r="J24" s="10"/>
      <c r="K24" s="10"/>
      <c r="L24" s="10"/>
      <c r="M24" s="10"/>
      <c r="N24" s="7" t="s">
        <v>28</v>
      </c>
      <c r="O24" s="19">
        <f>((H24-1)*(1-(IF(I24="no",0,'month 3 only'!$B$3)))+1)</f>
        <v>2.4249999999999998</v>
      </c>
      <c r="P24" s="19">
        <f t="shared" si="1"/>
        <v>1</v>
      </c>
      <c r="Q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28.799999999999997</v>
      </c>
      <c r="R24" s="20">
        <f>IF(ISBLANK(N24),,IF(ISBLANK(H24),,(IF(N24="WON-EW",((((O24-1)*K24)*'month 3 only'!$B$2)+('month 3 only'!$B$2*(O24-1))),IF(N24="WON",((((O24-1)*K24)*'month 3 only'!$B$2)+('month 3 only'!$B$2*(O24-1))),IF(N24="PLACED",((((O24-1)*K24)*'month 3 only'!$B$2)-'month 3 only'!$B$2),IF(K24=0,-'month 3 only'!$B$2,IF(K24=0,-'month 3 only'!$B$2,-('month 3 only'!$B$2*2)))))))*D24))</f>
        <v>28.499999999999996</v>
      </c>
      <c r="S24" s="2">
        <f>IF(Table134[[#This Row],[VIP Tip?]]="YES",Table134[[#This Row],[Profit @ price taken]],0)</f>
        <v>28.499999999999996</v>
      </c>
      <c r="T24" s="2">
        <f>IF(Table134[[#This Row],[VIP Tip?]]="NO",Table134[[#This Row],[Profit @ price taken]],0)</f>
        <v>0</v>
      </c>
    </row>
    <row r="25" spans="1:21" ht="15" x14ac:dyDescent="0.2">
      <c r="A25" s="9">
        <v>42581</v>
      </c>
      <c r="B25" s="6" t="s">
        <v>127</v>
      </c>
      <c r="C25" s="6" t="s">
        <v>85</v>
      </c>
      <c r="D25" s="10">
        <v>1</v>
      </c>
      <c r="E25" s="10">
        <v>2.08</v>
      </c>
      <c r="F25" s="62">
        <v>7</v>
      </c>
      <c r="G25" s="10" t="s">
        <v>26</v>
      </c>
      <c r="H25" s="10">
        <v>2.13</v>
      </c>
      <c r="I25" s="10"/>
      <c r="J25" s="10"/>
      <c r="K25" s="10"/>
      <c r="L25" s="10"/>
      <c r="M25" s="10"/>
      <c r="N25" s="7" t="s">
        <v>30</v>
      </c>
      <c r="O25" s="19">
        <f>((H25-1)*(1-(IF(I25="no",0,'month 3 only'!$B$3)))+1)</f>
        <v>2.0735000000000001</v>
      </c>
      <c r="P25" s="19">
        <f t="shared" si="1"/>
        <v>1</v>
      </c>
      <c r="Q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25" s="20">
        <f>IF(ISBLANK(N25),,IF(ISBLANK(H25),,(IF(N25="WON-EW",((((O25-1)*K25)*'month 3 only'!$B$2)+('month 3 only'!$B$2*(O25-1))),IF(N25="WON",((((O25-1)*K25)*'month 3 only'!$B$2)+('month 3 only'!$B$2*(O25-1))),IF(N25="PLACED",((((O25-1)*K25)*'month 3 only'!$B$2)-'month 3 only'!$B$2),IF(K25=0,-'month 3 only'!$B$2,IF(K25=0,-'month 3 only'!$B$2,-('month 3 only'!$B$2*2)))))))*D25))</f>
        <v>-20</v>
      </c>
      <c r="S25" s="2">
        <f>IF(Table134[[#This Row],[VIP Tip?]]="YES",Table134[[#This Row],[Profit @ price taken]],0)</f>
        <v>-20</v>
      </c>
      <c r="T25" s="2">
        <f>IF(Table134[[#This Row],[VIP Tip?]]="NO",Table134[[#This Row],[Profit @ price taken]],0)</f>
        <v>0</v>
      </c>
    </row>
    <row r="26" spans="1:21" ht="15" x14ac:dyDescent="0.2">
      <c r="A26" s="9">
        <v>42581</v>
      </c>
      <c r="B26" s="6" t="s">
        <v>128</v>
      </c>
      <c r="C26" s="6" t="s">
        <v>41</v>
      </c>
      <c r="D26" s="10">
        <v>1</v>
      </c>
      <c r="E26" s="10">
        <v>1.99</v>
      </c>
      <c r="F26" s="62">
        <v>7</v>
      </c>
      <c r="G26" s="10" t="s">
        <v>27</v>
      </c>
      <c r="H26" s="10">
        <v>1.66</v>
      </c>
      <c r="I26" s="10"/>
      <c r="J26" s="10"/>
      <c r="K26" s="10"/>
      <c r="L26" s="10"/>
      <c r="M26" s="10"/>
      <c r="N26" s="7" t="s">
        <v>28</v>
      </c>
      <c r="O26" s="19">
        <f>((H26-1)*(1-(IF(I26="no",0,'month 3 only'!$B$3)))+1)</f>
        <v>1.6269999999999998</v>
      </c>
      <c r="P26" s="19">
        <f t="shared" si="1"/>
        <v>1</v>
      </c>
      <c r="Q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19.8</v>
      </c>
      <c r="R26" s="20">
        <f>IF(ISBLANK(N26),,IF(ISBLANK(H26),,(IF(N26="WON-EW",((((O26-1)*K26)*'month 3 only'!$B$2)+('month 3 only'!$B$2*(O26-1))),IF(N26="WON",((((O26-1)*K26)*'month 3 only'!$B$2)+('month 3 only'!$B$2*(O26-1))),IF(N26="PLACED",((((O26-1)*K26)*'month 3 only'!$B$2)-'month 3 only'!$B$2),IF(K26=0,-'month 3 only'!$B$2,IF(K26=0,-'month 3 only'!$B$2,-('month 3 only'!$B$2*2)))))))*D26))</f>
        <v>12.539999999999996</v>
      </c>
      <c r="S26" s="2">
        <f>IF(Table134[[#This Row],[VIP Tip?]]="YES",Table134[[#This Row],[Profit @ price taken]],0)</f>
        <v>0</v>
      </c>
      <c r="T26" s="2">
        <f>IF(Table134[[#This Row],[VIP Tip?]]="NO",Table134[[#This Row],[Profit @ price taken]],0)</f>
        <v>12.539999999999996</v>
      </c>
    </row>
    <row r="27" spans="1:21" ht="15" x14ac:dyDescent="0.2">
      <c r="A27" s="9">
        <v>42581</v>
      </c>
      <c r="B27" s="6" t="s">
        <v>129</v>
      </c>
      <c r="C27" s="6" t="s">
        <v>85</v>
      </c>
      <c r="D27" s="10">
        <v>1</v>
      </c>
      <c r="E27" s="10">
        <v>1.75</v>
      </c>
      <c r="F27" s="62">
        <v>6</v>
      </c>
      <c r="G27" s="10" t="s">
        <v>27</v>
      </c>
      <c r="H27" s="10">
        <v>1.77</v>
      </c>
      <c r="I27" s="10"/>
      <c r="J27" s="10"/>
      <c r="K27" s="10"/>
      <c r="L27" s="10"/>
      <c r="M27" s="10"/>
      <c r="N27" s="7" t="s">
        <v>28</v>
      </c>
      <c r="O27" s="19">
        <f>((H27-1)*(1-(IF(I27="no",0,'month 3 only'!$B$3)))+1)</f>
        <v>1.7315</v>
      </c>
      <c r="P27" s="19">
        <f t="shared" si="1"/>
        <v>1</v>
      </c>
      <c r="Q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15</v>
      </c>
      <c r="R27" s="20">
        <f>IF(ISBLANK(N27),,IF(ISBLANK(H27),,(IF(N27="WON-EW",((((O27-1)*K27)*'month 3 only'!$B$2)+('month 3 only'!$B$2*(O27-1))),IF(N27="WON",((((O27-1)*K27)*'month 3 only'!$B$2)+('month 3 only'!$B$2*(O27-1))),IF(N27="PLACED",((((O27-1)*K27)*'month 3 only'!$B$2)-'month 3 only'!$B$2),IF(K27=0,-'month 3 only'!$B$2,IF(K27=0,-'month 3 only'!$B$2,-('month 3 only'!$B$2*2)))))))*D27))</f>
        <v>14.63</v>
      </c>
      <c r="S27" s="2">
        <f>IF(Table134[[#This Row],[VIP Tip?]]="YES",Table134[[#This Row],[Profit @ price taken]],0)</f>
        <v>0</v>
      </c>
      <c r="T27" s="2">
        <f>IF(Table134[[#This Row],[VIP Tip?]]="NO",Table134[[#This Row],[Profit @ price taken]],0)</f>
        <v>14.63</v>
      </c>
    </row>
    <row r="28" spans="1:21" ht="15" x14ac:dyDescent="0.2">
      <c r="A28" s="9">
        <v>42582</v>
      </c>
      <c r="B28" s="6" t="s">
        <v>130</v>
      </c>
      <c r="C28" s="6" t="s">
        <v>33</v>
      </c>
      <c r="D28" s="10">
        <v>1</v>
      </c>
      <c r="E28" s="10">
        <v>2.13</v>
      </c>
      <c r="F28" s="62">
        <v>7</v>
      </c>
      <c r="G28" s="10" t="s">
        <v>27</v>
      </c>
      <c r="H28" s="10">
        <v>2.15</v>
      </c>
      <c r="I28" s="10"/>
      <c r="J28" s="10"/>
      <c r="K28" s="10"/>
      <c r="L28" s="10"/>
      <c r="M28" s="10"/>
      <c r="N28" s="7" t="s">
        <v>28</v>
      </c>
      <c r="O28" s="19">
        <f>((H28-1)*(1-(IF(I28="no",0,'month 3 only'!$B$3)))+1)</f>
        <v>2.0924999999999998</v>
      </c>
      <c r="P28" s="19">
        <f t="shared" si="1"/>
        <v>1</v>
      </c>
      <c r="Q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22.599999999999998</v>
      </c>
      <c r="R28" s="20">
        <f>IF(ISBLANK(N28),,IF(ISBLANK(H28),,(IF(N28="WON-EW",((((O28-1)*K28)*'month 3 only'!$B$2)+('month 3 only'!$B$2*(O28-1))),IF(N28="WON",((((O28-1)*K28)*'month 3 only'!$B$2)+('month 3 only'!$B$2*(O28-1))),IF(N28="PLACED",((((O28-1)*K28)*'month 3 only'!$B$2)-'month 3 only'!$B$2),IF(K28=0,-'month 3 only'!$B$2,IF(K28=0,-'month 3 only'!$B$2,-('month 3 only'!$B$2*2)))))))*D28))</f>
        <v>21.849999999999994</v>
      </c>
      <c r="S28" s="2">
        <f>IF(Table134[[#This Row],[VIP Tip?]]="YES",Table134[[#This Row],[Profit @ price taken]],0)</f>
        <v>0</v>
      </c>
      <c r="T28" s="2">
        <f>IF(Table134[[#This Row],[VIP Tip?]]="NO",Table134[[#This Row],[Profit @ price taken]],0)</f>
        <v>21.849999999999994</v>
      </c>
    </row>
    <row r="29" spans="1:21" ht="15" x14ac:dyDescent="0.2">
      <c r="A29" s="9">
        <v>42582</v>
      </c>
      <c r="B29" s="6" t="s">
        <v>131</v>
      </c>
      <c r="C29" s="6" t="s">
        <v>85</v>
      </c>
      <c r="D29" s="10">
        <v>1</v>
      </c>
      <c r="E29" s="10">
        <v>1.8</v>
      </c>
      <c r="F29" s="62">
        <v>6</v>
      </c>
      <c r="G29" s="10" t="s">
        <v>27</v>
      </c>
      <c r="H29" s="10">
        <v>1.8</v>
      </c>
      <c r="I29" s="10"/>
      <c r="J29" s="10"/>
      <c r="K29" s="10"/>
      <c r="L29" s="10"/>
      <c r="M29" s="10"/>
      <c r="N29" s="7" t="s">
        <v>28</v>
      </c>
      <c r="O29" s="19">
        <f>((H29-1)*(1-(IF(I29="no",0,'month 3 only'!$B$3)))+1)</f>
        <v>1.76</v>
      </c>
      <c r="P29" s="19">
        <f t="shared" si="1"/>
        <v>1</v>
      </c>
      <c r="Q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16</v>
      </c>
      <c r="R29" s="20">
        <f>IF(ISBLANK(N29),,IF(ISBLANK(H29),,(IF(N29="WON-EW",((((O29-1)*K29)*'month 3 only'!$B$2)+('month 3 only'!$B$2*(O29-1))),IF(N29="WON",((((O29-1)*K29)*'month 3 only'!$B$2)+('month 3 only'!$B$2*(O29-1))),IF(N29="PLACED",((((O29-1)*K29)*'month 3 only'!$B$2)-'month 3 only'!$B$2),IF(K29=0,-'month 3 only'!$B$2,IF(K29=0,-'month 3 only'!$B$2,-('month 3 only'!$B$2*2)))))))*D29))</f>
        <v>15.2</v>
      </c>
      <c r="S29" s="2">
        <f>IF(Table134[[#This Row],[VIP Tip?]]="YES",Table134[[#This Row],[Profit @ price taken]],0)</f>
        <v>0</v>
      </c>
      <c r="T29" s="2">
        <f>IF(Table134[[#This Row],[VIP Tip?]]="NO",Table134[[#This Row],[Profit @ price taken]],0)</f>
        <v>15.2</v>
      </c>
    </row>
    <row r="30" spans="1:21" ht="15" x14ac:dyDescent="0.2">
      <c r="A30" s="9">
        <v>42582</v>
      </c>
      <c r="B30" s="6" t="s">
        <v>132</v>
      </c>
      <c r="C30" s="6" t="s">
        <v>33</v>
      </c>
      <c r="D30" s="10">
        <v>1</v>
      </c>
      <c r="E30" s="10">
        <v>1.79</v>
      </c>
      <c r="F30" s="62">
        <v>7</v>
      </c>
      <c r="G30" s="10" t="s">
        <v>27</v>
      </c>
      <c r="H30" s="10">
        <v>1.77</v>
      </c>
      <c r="I30" s="10"/>
      <c r="J30" s="10"/>
      <c r="K30" s="10"/>
      <c r="L30" s="10"/>
      <c r="M30" s="10"/>
      <c r="N30" s="7" t="s">
        <v>28</v>
      </c>
      <c r="O30" s="19">
        <f>((H30-1)*(1-(IF(I30="no",0,'month 3 only'!$B$3)))+1)</f>
        <v>1.7315</v>
      </c>
      <c r="P30" s="19">
        <f t="shared" si="1"/>
        <v>1</v>
      </c>
      <c r="Q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15.8</v>
      </c>
      <c r="R30" s="20">
        <f>IF(ISBLANK(N30),,IF(ISBLANK(H30),,(IF(N30="WON-EW",((((O30-1)*K30)*'month 3 only'!$B$2)+('month 3 only'!$B$2*(O30-1))),IF(N30="WON",((((O30-1)*K30)*'month 3 only'!$B$2)+('month 3 only'!$B$2*(O30-1))),IF(N30="PLACED",((((O30-1)*K30)*'month 3 only'!$B$2)-'month 3 only'!$B$2),IF(K30=0,-'month 3 only'!$B$2,IF(K30=0,-'month 3 only'!$B$2,-('month 3 only'!$B$2*2)))))))*D30))</f>
        <v>14.63</v>
      </c>
      <c r="S30" s="2">
        <f>IF(Table134[[#This Row],[VIP Tip?]]="YES",Table134[[#This Row],[Profit @ price taken]],0)</f>
        <v>0</v>
      </c>
      <c r="T30" s="2">
        <f>IF(Table134[[#This Row],[VIP Tip?]]="NO",Table134[[#This Row],[Profit @ price taken]],0)</f>
        <v>14.63</v>
      </c>
    </row>
    <row r="31" spans="1:21" ht="15" x14ac:dyDescent="0.2">
      <c r="A31" s="9">
        <v>42582</v>
      </c>
      <c r="B31" s="6" t="s">
        <v>133</v>
      </c>
      <c r="C31" s="6" t="s">
        <v>33</v>
      </c>
      <c r="D31" s="10">
        <v>1</v>
      </c>
      <c r="E31" s="10">
        <v>1.53</v>
      </c>
      <c r="F31" s="62">
        <v>6</v>
      </c>
      <c r="G31" s="10" t="s">
        <v>26</v>
      </c>
      <c r="H31" s="10">
        <v>1.53</v>
      </c>
      <c r="I31" s="10"/>
      <c r="J31" s="10"/>
      <c r="K31" s="10"/>
      <c r="L31" s="10"/>
      <c r="M31" s="10"/>
      <c r="N31" s="7" t="s">
        <v>30</v>
      </c>
      <c r="O31" s="19">
        <f>((H31-1)*(1-(IF(I31="no",0,'month 3 only'!$B$3)))+1)</f>
        <v>1.5034999999999998</v>
      </c>
      <c r="P31" s="19">
        <f t="shared" si="1"/>
        <v>1</v>
      </c>
      <c r="Q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31" s="20">
        <f>IF(ISBLANK(N31),,IF(ISBLANK(H31),,(IF(N31="WON-EW",((((O31-1)*K31)*'month 3 only'!$B$2)+('month 3 only'!$B$2*(O31-1))),IF(N31="WON",((((O31-1)*K31)*'month 3 only'!$B$2)+('month 3 only'!$B$2*(O31-1))),IF(N31="PLACED",((((O31-1)*K31)*'month 3 only'!$B$2)-'month 3 only'!$B$2),IF(K31=0,-'month 3 only'!$B$2,IF(K31=0,-'month 3 only'!$B$2,-('month 3 only'!$B$2*2)))))))*D31))</f>
        <v>-20</v>
      </c>
      <c r="S31" s="2">
        <f>IF(Table134[[#This Row],[VIP Tip?]]="YES",Table134[[#This Row],[Profit @ price taken]],0)</f>
        <v>-20</v>
      </c>
      <c r="T31" s="2">
        <f>IF(Table134[[#This Row],[VIP Tip?]]="NO",Table134[[#This Row],[Profit @ price taken]],0)</f>
        <v>0</v>
      </c>
    </row>
    <row r="32" spans="1:21" ht="15" x14ac:dyDescent="0.2">
      <c r="A32" s="9">
        <v>42582</v>
      </c>
      <c r="B32" s="6" t="s">
        <v>134</v>
      </c>
      <c r="C32" s="6" t="s">
        <v>85</v>
      </c>
      <c r="D32" s="10">
        <v>1</v>
      </c>
      <c r="E32" s="10">
        <v>1.65</v>
      </c>
      <c r="F32" s="62">
        <v>6</v>
      </c>
      <c r="G32" s="10" t="s">
        <v>27</v>
      </c>
      <c r="H32" s="10">
        <v>1.65</v>
      </c>
      <c r="I32" s="10"/>
      <c r="J32" s="10"/>
      <c r="K32" s="10"/>
      <c r="L32" s="10"/>
      <c r="M32" s="10"/>
      <c r="N32" s="7" t="s">
        <v>28</v>
      </c>
      <c r="O32" s="19">
        <f>((H32-1)*(1-(IF(I32="no",0,'month 3 only'!$B$3)))+1)</f>
        <v>1.6174999999999999</v>
      </c>
      <c r="P32" s="19">
        <f t="shared" si="1"/>
        <v>1</v>
      </c>
      <c r="Q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12.999999999999998</v>
      </c>
      <c r="R32" s="20">
        <f>IF(ISBLANK(N32),,IF(ISBLANK(H32),,(IF(N32="WON-EW",((((O32-1)*K32)*'month 3 only'!$B$2)+('month 3 only'!$B$2*(O32-1))),IF(N32="WON",((((O32-1)*K32)*'month 3 only'!$B$2)+('month 3 only'!$B$2*(O32-1))),IF(N32="PLACED",((((O32-1)*K32)*'month 3 only'!$B$2)-'month 3 only'!$B$2),IF(K32=0,-'month 3 only'!$B$2,IF(K32=0,-'month 3 only'!$B$2,-('month 3 only'!$B$2*2)))))))*D32))</f>
        <v>12.349999999999998</v>
      </c>
      <c r="S32" s="2">
        <f>IF(Table134[[#This Row],[VIP Tip?]]="YES",Table134[[#This Row],[Profit @ price taken]],0)</f>
        <v>0</v>
      </c>
      <c r="T32" s="2">
        <f>IF(Table134[[#This Row],[VIP Tip?]]="NO",Table134[[#This Row],[Profit @ price taken]],0)</f>
        <v>12.349999999999998</v>
      </c>
    </row>
    <row r="33" spans="1:18" ht="15" x14ac:dyDescent="0.2">
      <c r="A33" s="9"/>
      <c r="B33" s="6"/>
      <c r="C33" s="6"/>
      <c r="D33" s="10"/>
      <c r="E33" s="10"/>
      <c r="F33" s="62"/>
      <c r="G33" s="10"/>
      <c r="H33" s="10"/>
      <c r="I33" s="10"/>
      <c r="J33" s="10"/>
      <c r="K33" s="10"/>
      <c r="L33" s="10"/>
      <c r="M33" s="10"/>
      <c r="N33" s="7"/>
      <c r="O33" s="19">
        <f>((H33-1)*(1-(IF(I33="no",0,'month 3 only'!$B$3)))+1)</f>
        <v>5.0000000000000044E-2</v>
      </c>
      <c r="P33" s="19">
        <f t="shared" si="1"/>
        <v>0</v>
      </c>
      <c r="Q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" s="20">
        <f>IF(ISBLANK(N33),,IF(ISBLANK(H33),,(IF(N33="WON-EW",((((O33-1)*K33)*'month 3 only'!$B$2)+('month 3 only'!$B$2*(O33-1))),IF(N33="WON",((((O33-1)*K33)*'month 3 only'!$B$2)+('month 3 only'!$B$2*(O33-1))),IF(N33="PLACED",((((O33-1)*K33)*'month 3 only'!$B$2)-'month 3 only'!$B$2),IF(K33=0,-'month 3 only'!$B$2,IF(K33=0,-'month 3 only'!$B$2,-('month 3 only'!$B$2*2)))))))*D33))</f>
        <v>0</v>
      </c>
    </row>
    <row r="34" spans="1:18" ht="15" x14ac:dyDescent="0.2">
      <c r="A34" s="9"/>
      <c r="B34" s="6"/>
      <c r="C34" s="6"/>
      <c r="D34" s="10"/>
      <c r="E34" s="10"/>
      <c r="F34" s="62"/>
      <c r="G34" s="10"/>
      <c r="H34" s="10"/>
      <c r="I34" s="10"/>
      <c r="J34" s="10"/>
      <c r="K34" s="10"/>
      <c r="L34" s="10"/>
      <c r="M34" s="10"/>
      <c r="N34" s="7"/>
      <c r="O34" s="19">
        <f>((H34-1)*(1-(IF(I34="no",0,'month 3 only'!$B$3)))+1)</f>
        <v>5.0000000000000044E-2</v>
      </c>
      <c r="P34" s="19">
        <f t="shared" si="1"/>
        <v>0</v>
      </c>
      <c r="Q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" s="20">
        <f>IF(ISBLANK(N34),,IF(ISBLANK(H34),,(IF(N34="WON-EW",((((O34-1)*K34)*'month 3 only'!$B$2)+('month 3 only'!$B$2*(O34-1))),IF(N34="WON",((((O34-1)*K34)*'month 3 only'!$B$2)+('month 3 only'!$B$2*(O34-1))),IF(N34="PLACED",((((O34-1)*K34)*'month 3 only'!$B$2)-'month 3 only'!$B$2),IF(K34=0,-'month 3 only'!$B$2,IF(K34=0,-'month 3 only'!$B$2,-('month 3 only'!$B$2*2)))))))*D34))</f>
        <v>0</v>
      </c>
    </row>
    <row r="35" spans="1:18" ht="15" x14ac:dyDescent="0.2">
      <c r="A35" s="9"/>
      <c r="B35" s="6"/>
      <c r="C35" s="6"/>
      <c r="D35" s="10"/>
      <c r="E35" s="10"/>
      <c r="F35" s="62"/>
      <c r="G35" s="10"/>
      <c r="H35" s="10"/>
      <c r="I35" s="10"/>
      <c r="J35" s="10"/>
      <c r="K35" s="10"/>
      <c r="L35" s="10"/>
      <c r="M35" s="10"/>
      <c r="N35" s="7"/>
      <c r="O35" s="19">
        <f>((H35-1)*(1-(IF(I35="no",0,'month 3 only'!$B$3)))+1)</f>
        <v>5.0000000000000044E-2</v>
      </c>
      <c r="P35" s="19">
        <f t="shared" si="1"/>
        <v>0</v>
      </c>
      <c r="Q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" s="20">
        <f>IF(ISBLANK(N35),,IF(ISBLANK(H35),,(IF(N35="WON-EW",((((O35-1)*K35)*'month 3 only'!$B$2)+('month 3 only'!$B$2*(O35-1))),IF(N35="WON",((((O35-1)*K35)*'month 3 only'!$B$2)+('month 3 only'!$B$2*(O35-1))),IF(N35="PLACED",((((O35-1)*K35)*'month 3 only'!$B$2)-'month 3 only'!$B$2),IF(K35=0,-'month 3 only'!$B$2,IF(K35=0,-'month 3 only'!$B$2,-('month 3 only'!$B$2*2)))))))*D35))</f>
        <v>0</v>
      </c>
    </row>
    <row r="36" spans="1:18" ht="15" x14ac:dyDescent="0.2">
      <c r="A36" s="9"/>
      <c r="B36" s="6"/>
      <c r="C36" s="6"/>
      <c r="D36" s="10"/>
      <c r="E36" s="10"/>
      <c r="F36" s="62"/>
      <c r="G36" s="10"/>
      <c r="H36" s="10"/>
      <c r="I36" s="10"/>
      <c r="J36" s="10"/>
      <c r="K36" s="10"/>
      <c r="L36" s="10"/>
      <c r="M36" s="10"/>
      <c r="N36" s="7"/>
      <c r="O36" s="19">
        <f>((H36-1)*(1-(IF(I36="no",0,'month 3 only'!$B$3)))+1)</f>
        <v>5.0000000000000044E-2</v>
      </c>
      <c r="P36" s="19">
        <f t="shared" si="1"/>
        <v>0</v>
      </c>
      <c r="Q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" s="20">
        <f>IF(ISBLANK(N36),,IF(ISBLANK(H36),,(IF(N36="WON-EW",((((O36-1)*K36)*'month 3 only'!$B$2)+('month 3 only'!$B$2*(O36-1))),IF(N36="WON",((((O36-1)*K36)*'month 3 only'!$B$2)+('month 3 only'!$B$2*(O36-1))),IF(N36="PLACED",((((O36-1)*K36)*'month 3 only'!$B$2)-'month 3 only'!$B$2),IF(K36=0,-'month 3 only'!$B$2,IF(K36=0,-'month 3 only'!$B$2,-('month 3 only'!$B$2*2)))))))*D36))</f>
        <v>0</v>
      </c>
    </row>
    <row r="37" spans="1:18" ht="15" x14ac:dyDescent="0.2">
      <c r="A37" s="9"/>
      <c r="B37" s="6"/>
      <c r="C37" s="6"/>
      <c r="D37" s="10"/>
      <c r="E37" s="10"/>
      <c r="F37" s="62"/>
      <c r="G37" s="10"/>
      <c r="H37" s="10"/>
      <c r="I37" s="10"/>
      <c r="J37" s="10"/>
      <c r="K37" s="10"/>
      <c r="L37" s="10"/>
      <c r="M37" s="10"/>
      <c r="N37" s="7"/>
      <c r="O37" s="19">
        <f>((H37-1)*(1-(IF(I37="no",0,'month 3 only'!$B$3)))+1)</f>
        <v>5.0000000000000044E-2</v>
      </c>
      <c r="P37" s="19">
        <f>D37*IF(J37="yes",2,1)</f>
        <v>0</v>
      </c>
      <c r="Q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" s="20">
        <f>IF(ISBLANK(N37),,IF(ISBLANK(H37),,(IF(N37="WON-EW",((((O37-1)*K37)*'month 3 only'!$B$2)+('month 3 only'!$B$2*(O37-1))),IF(N37="WON",((((O37-1)*K37)*'month 3 only'!$B$2)+('month 3 only'!$B$2*(O37-1))),IF(N37="PLACED",((((O37-1)*K37)*'month 3 only'!$B$2)-'month 3 only'!$B$2),IF(K37=0,-'month 3 only'!$B$2,IF(K37=0,-'month 3 only'!$B$2,-('month 3 only'!$B$2*2)))))))*D37))</f>
        <v>0</v>
      </c>
    </row>
    <row r="38" spans="1:18" ht="15" x14ac:dyDescent="0.2">
      <c r="A38" s="9" t="s">
        <v>89</v>
      </c>
      <c r="B38" s="6"/>
      <c r="C38" s="6"/>
      <c r="D38" s="10"/>
      <c r="E38" s="10"/>
      <c r="F38" s="62"/>
      <c r="G38" s="10"/>
      <c r="H38" s="10"/>
      <c r="I38" s="10"/>
      <c r="J38" s="10"/>
      <c r="K38" s="10"/>
      <c r="L38" s="10"/>
      <c r="M38" s="10"/>
      <c r="N38" s="7"/>
      <c r="O38" s="19">
        <f>((H38-1)*(1-(IF(I38="no",0,'month 3 only'!$B$3)))+1)</f>
        <v>5.0000000000000044E-2</v>
      </c>
      <c r="P38" s="19">
        <f>D38*IF(J38="yes",2,1)</f>
        <v>0</v>
      </c>
      <c r="Q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" s="20">
        <f>IF(ISBLANK(N38),,IF(ISBLANK(H38),,(IF(N38="WON-EW",((((O38-1)*K38)*'month 3 only'!$B$2)+('month 3 only'!$B$2*(O38-1))),IF(N38="WON",((((O38-1)*K38)*'month 3 only'!$B$2)+('month 3 only'!$B$2*(O38-1))),IF(N38="PLACED",((((O38-1)*K38)*'month 3 only'!$B$2)-'month 3 only'!$B$2),IF(K38=0,-'month 3 only'!$B$2,IF(K38=0,-'month 3 only'!$B$2,-('month 3 only'!$B$2*2)))))))*D38))</f>
        <v>0</v>
      </c>
    </row>
    <row r="39" spans="1:18" ht="15" x14ac:dyDescent="0.2">
      <c r="A39" s="9"/>
      <c r="B39" s="6"/>
      <c r="C39" s="6"/>
      <c r="D39" s="10"/>
      <c r="E39" s="10"/>
      <c r="F39" s="62"/>
      <c r="G39" s="10"/>
      <c r="H39" s="10"/>
      <c r="I39" s="10"/>
      <c r="J39" s="10"/>
      <c r="K39" s="10"/>
      <c r="L39" s="10"/>
      <c r="M39" s="10"/>
      <c r="N39" s="7"/>
      <c r="O39" s="19">
        <f>((H39-1)*(1-(IF(I39="no",0,'month 3 only'!$B$3)))+1)</f>
        <v>5.0000000000000044E-2</v>
      </c>
      <c r="P39" s="19">
        <f>D39*IF(J39="yes",2,1)</f>
        <v>0</v>
      </c>
      <c r="Q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" s="20">
        <f>IF(ISBLANK(N39),,IF(ISBLANK(H39),,(IF(N39="WON-EW",((((O39-1)*K39)*'month 3 only'!$B$2)+('month 3 only'!$B$2*(O39-1))),IF(N39="WON",((((O39-1)*K39)*'month 3 only'!$B$2)+('month 3 only'!$B$2*(O39-1))),IF(N39="PLACED",((((O39-1)*K39)*'month 3 only'!$B$2)-'month 3 only'!$B$2),IF(K39=0,-'month 3 only'!$B$2,IF(K39=0,-'month 3 only'!$B$2,-('month 3 only'!$B$2*2)))))))*D39))</f>
        <v>0</v>
      </c>
    </row>
    <row r="40" spans="1:18" ht="15" x14ac:dyDescent="0.2">
      <c r="A40" s="9"/>
      <c r="B40" s="6"/>
      <c r="C40" s="6"/>
      <c r="D40" s="10"/>
      <c r="E40" s="10"/>
      <c r="F40" s="62"/>
      <c r="G40" s="10"/>
      <c r="H40" s="10"/>
      <c r="I40" s="10"/>
      <c r="J40" s="10"/>
      <c r="K40" s="10"/>
      <c r="L40" s="10"/>
      <c r="M40" s="10"/>
      <c r="N40" s="7"/>
      <c r="O40" s="19">
        <f>((H40-1)*(1-(IF(I40="no",0,'month 3 only'!$B$3)))+1)</f>
        <v>5.0000000000000044E-2</v>
      </c>
      <c r="P40" s="19">
        <f t="shared" si="1"/>
        <v>0</v>
      </c>
      <c r="Q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" s="20">
        <f>IF(ISBLANK(N40),,IF(ISBLANK(H40),,(IF(N40="WON-EW",((((O40-1)*K40)*'month 3 only'!$B$2)+('month 3 only'!$B$2*(O40-1))),IF(N40="WON",((((O40-1)*K40)*'month 3 only'!$B$2)+('month 3 only'!$B$2*(O40-1))),IF(N40="PLACED",((((O40-1)*K40)*'month 3 only'!$B$2)-'month 3 only'!$B$2),IF(K40=0,-'month 3 only'!$B$2,IF(K40=0,-'month 3 only'!$B$2,-('month 3 only'!$B$2*2)))))))*D40))</f>
        <v>0</v>
      </c>
    </row>
    <row r="41" spans="1:18" ht="15" x14ac:dyDescent="0.2">
      <c r="A41" s="9"/>
      <c r="B41" s="6"/>
      <c r="C41" s="6"/>
      <c r="D41" s="10"/>
      <c r="E41" s="10"/>
      <c r="F41" s="62"/>
      <c r="G41" s="10"/>
      <c r="H41" s="10"/>
      <c r="I41" s="10"/>
      <c r="J41" s="10"/>
      <c r="K41" s="10"/>
      <c r="L41" s="10"/>
      <c r="M41" s="10"/>
      <c r="N41" s="7"/>
      <c r="O41" s="19">
        <f>((H41-1)*(1-(IF(I41="no",0,'month 3 only'!$B$3)))+1)</f>
        <v>5.0000000000000044E-2</v>
      </c>
      <c r="P41" s="19">
        <f t="shared" si="1"/>
        <v>0</v>
      </c>
      <c r="Q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" s="20">
        <f>IF(ISBLANK(N41),,IF(ISBLANK(H41),,(IF(N41="WON-EW",((((O41-1)*K41)*'month 3 only'!$B$2)+('month 3 only'!$B$2*(O41-1))),IF(N41="WON",((((O41-1)*K41)*'month 3 only'!$B$2)+('month 3 only'!$B$2*(O41-1))),IF(N41="PLACED",((((O41-1)*K41)*'month 3 only'!$B$2)-'month 3 only'!$B$2),IF(K41=0,-'month 3 only'!$B$2,IF(K41=0,-'month 3 only'!$B$2,-('month 3 only'!$B$2*2)))))))*D41))</f>
        <v>0</v>
      </c>
    </row>
    <row r="42" spans="1:18" ht="15" x14ac:dyDescent="0.2">
      <c r="A42" s="9"/>
      <c r="B42" s="6"/>
      <c r="C42" s="6"/>
      <c r="D42" s="10"/>
      <c r="E42" s="10"/>
      <c r="F42" s="62"/>
      <c r="G42" s="10"/>
      <c r="H42" s="10"/>
      <c r="I42" s="10"/>
      <c r="J42" s="10"/>
      <c r="K42" s="10"/>
      <c r="L42" s="10"/>
      <c r="M42" s="10"/>
      <c r="N42" s="7"/>
      <c r="O42" s="19">
        <f>((H42-1)*(1-(IF(I42="no",0,'month 3 only'!$B$3)))+1)</f>
        <v>5.0000000000000044E-2</v>
      </c>
      <c r="P42" s="19">
        <f t="shared" si="1"/>
        <v>0</v>
      </c>
      <c r="Q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" s="20">
        <f>IF(ISBLANK(N42),,IF(ISBLANK(H42),,(IF(N42="WON-EW",((((O42-1)*K42)*'month 3 only'!$B$2)+('month 3 only'!$B$2*(O42-1))),IF(N42="WON",((((O42-1)*K42)*'month 3 only'!$B$2)+('month 3 only'!$B$2*(O42-1))),IF(N42="PLACED",((((O42-1)*K42)*'month 3 only'!$B$2)-'month 3 only'!$B$2),IF(K42=0,-'month 3 only'!$B$2,IF(K42=0,-'month 3 only'!$B$2,-('month 3 only'!$B$2*2)))))))*D42))</f>
        <v>0</v>
      </c>
    </row>
    <row r="43" spans="1:18" ht="15" x14ac:dyDescent="0.2">
      <c r="A43" s="9"/>
      <c r="B43" s="6"/>
      <c r="C43" s="6"/>
      <c r="D43" s="10"/>
      <c r="E43" s="10"/>
      <c r="F43" s="62"/>
      <c r="G43" s="10"/>
      <c r="H43" s="10"/>
      <c r="I43" s="10"/>
      <c r="J43" s="10"/>
      <c r="K43" s="10"/>
      <c r="L43" s="10"/>
      <c r="M43" s="10"/>
      <c r="N43" s="7"/>
      <c r="O43" s="19">
        <f>((H43-1)*(1-(IF(I43="no",0,'month 3 only'!$B$3)))+1)</f>
        <v>5.0000000000000044E-2</v>
      </c>
      <c r="P43" s="19">
        <f t="shared" si="1"/>
        <v>0</v>
      </c>
      <c r="Q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" s="20">
        <f>IF(ISBLANK(N43),,IF(ISBLANK(H43),,(IF(N43="WON-EW",((((O43-1)*K43)*'month 3 only'!$B$2)+('month 3 only'!$B$2*(O43-1))),IF(N43="WON",((((O43-1)*K43)*'month 3 only'!$B$2)+('month 3 only'!$B$2*(O43-1))),IF(N43="PLACED",((((O43-1)*K43)*'month 3 only'!$B$2)-'month 3 only'!$B$2),IF(K43=0,-'month 3 only'!$B$2,IF(K43=0,-'month 3 only'!$B$2,-('month 3 only'!$B$2*2)))))))*D43))</f>
        <v>0</v>
      </c>
    </row>
    <row r="44" spans="1:18" ht="15" x14ac:dyDescent="0.2">
      <c r="A44" s="9"/>
      <c r="B44" s="6"/>
      <c r="C44" s="6"/>
      <c r="D44" s="10"/>
      <c r="E44" s="10"/>
      <c r="F44" s="62"/>
      <c r="G44" s="10"/>
      <c r="H44" s="10"/>
      <c r="I44" s="10"/>
      <c r="J44" s="10"/>
      <c r="K44" s="10"/>
      <c r="L44" s="10"/>
      <c r="M44" s="10"/>
      <c r="N44" s="7"/>
      <c r="O44" s="19">
        <f>((H44-1)*(1-(IF(I44="no",0,'month 3 only'!$B$3)))+1)</f>
        <v>5.0000000000000044E-2</v>
      </c>
      <c r="P44" s="19">
        <f t="shared" si="1"/>
        <v>0</v>
      </c>
      <c r="Q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" s="20">
        <f>IF(ISBLANK(N44),,IF(ISBLANK(H44),,(IF(N44="WON-EW",((((O44-1)*K44)*'month 3 only'!$B$2)+('month 3 only'!$B$2*(O44-1))),IF(N44="WON",((((O44-1)*K44)*'month 3 only'!$B$2)+('month 3 only'!$B$2*(O44-1))),IF(N44="PLACED",((((O44-1)*K44)*'month 3 only'!$B$2)-'month 3 only'!$B$2),IF(K44=0,-'month 3 only'!$B$2,IF(K44=0,-'month 3 only'!$B$2,-('month 3 only'!$B$2*2)))))))*D44))</f>
        <v>0</v>
      </c>
    </row>
    <row r="45" spans="1:18" ht="15" x14ac:dyDescent="0.2">
      <c r="A45" s="9"/>
      <c r="B45" s="6"/>
      <c r="C45" s="6"/>
      <c r="D45" s="10"/>
      <c r="E45" s="10"/>
      <c r="F45" s="62"/>
      <c r="G45" s="10"/>
      <c r="H45" s="10"/>
      <c r="I45" s="10"/>
      <c r="J45" s="10"/>
      <c r="K45" s="10"/>
      <c r="L45" s="10"/>
      <c r="M45" s="10"/>
      <c r="N45" s="7"/>
      <c r="O45" s="19">
        <f>((H45-1)*(1-(IF(I45="no",0,'month 3 only'!$B$3)))+1)</f>
        <v>5.0000000000000044E-2</v>
      </c>
      <c r="P45" s="19">
        <f t="shared" si="1"/>
        <v>0</v>
      </c>
      <c r="Q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" s="20">
        <f>IF(ISBLANK(N45),,IF(ISBLANK(H45),,(IF(N45="WON-EW",((((O45-1)*K45)*'month 3 only'!$B$2)+('month 3 only'!$B$2*(O45-1))),IF(N45="WON",((((O45-1)*K45)*'month 3 only'!$B$2)+('month 3 only'!$B$2*(O45-1))),IF(N45="PLACED",((((O45-1)*K45)*'month 3 only'!$B$2)-'month 3 only'!$B$2),IF(K45=0,-'month 3 only'!$B$2,IF(K45=0,-'month 3 only'!$B$2,-('month 3 only'!$B$2*2)))))))*D45))</f>
        <v>0</v>
      </c>
    </row>
    <row r="46" spans="1:18" ht="15" x14ac:dyDescent="0.2">
      <c r="A46" s="9"/>
      <c r="B46" s="6"/>
      <c r="C46" s="6"/>
      <c r="D46" s="10"/>
      <c r="E46" s="10"/>
      <c r="F46" s="62"/>
      <c r="G46" s="10"/>
      <c r="H46" s="10"/>
      <c r="I46" s="10"/>
      <c r="J46" s="10"/>
      <c r="K46" s="10"/>
      <c r="L46" s="10"/>
      <c r="M46" s="10"/>
      <c r="N46" s="7"/>
      <c r="O46" s="19">
        <f>((H46-1)*(1-(IF(I46="no",0,'month 3 only'!$B$3)))+1)</f>
        <v>5.0000000000000044E-2</v>
      </c>
      <c r="P46" s="19">
        <f t="shared" si="1"/>
        <v>0</v>
      </c>
      <c r="Q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" s="20">
        <f>IF(ISBLANK(N46),,IF(ISBLANK(H46),,(IF(N46="WON-EW",((((O46-1)*K46)*'month 3 only'!$B$2)+('month 3 only'!$B$2*(O46-1))),IF(N46="WON",((((O46-1)*K46)*'month 3 only'!$B$2)+('month 3 only'!$B$2*(O46-1))),IF(N46="PLACED",((((O46-1)*K46)*'month 3 only'!$B$2)-'month 3 only'!$B$2),IF(K46=0,-'month 3 only'!$B$2,IF(K46=0,-'month 3 only'!$B$2,-('month 3 only'!$B$2*2)))))))*D46))</f>
        <v>0</v>
      </c>
    </row>
    <row r="47" spans="1:18" ht="15" x14ac:dyDescent="0.2">
      <c r="A47" s="9"/>
      <c r="B47" s="6"/>
      <c r="C47" s="6"/>
      <c r="D47" s="10"/>
      <c r="E47" s="10"/>
      <c r="F47" s="62"/>
      <c r="G47" s="10"/>
      <c r="H47" s="10"/>
      <c r="I47" s="10"/>
      <c r="J47" s="10"/>
      <c r="K47" s="10"/>
      <c r="L47" s="10"/>
      <c r="M47" s="10"/>
      <c r="N47" s="7"/>
      <c r="O47" s="19">
        <f>((H47-1)*(1-(IF(I47="no",0,'month 3 only'!$B$3)))+1)</f>
        <v>5.0000000000000044E-2</v>
      </c>
      <c r="P47" s="19">
        <f t="shared" si="1"/>
        <v>0</v>
      </c>
      <c r="Q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" s="20">
        <f>IF(ISBLANK(N47),,IF(ISBLANK(H47),,(IF(N47="WON-EW",((((O47-1)*K47)*'month 3 only'!$B$2)+('month 3 only'!$B$2*(O47-1))),IF(N47="WON",((((O47-1)*K47)*'month 3 only'!$B$2)+('month 3 only'!$B$2*(O47-1))),IF(N47="PLACED",((((O47-1)*K47)*'month 3 only'!$B$2)-'month 3 only'!$B$2),IF(K47=0,-'month 3 only'!$B$2,IF(K47=0,-'month 3 only'!$B$2,-('month 3 only'!$B$2*2)))))))*D47))</f>
        <v>0</v>
      </c>
    </row>
    <row r="48" spans="1:18" ht="15" x14ac:dyDescent="0.2">
      <c r="A48" s="9"/>
      <c r="B48" s="6"/>
      <c r="C48" s="6"/>
      <c r="D48" s="10"/>
      <c r="E48" s="10"/>
      <c r="F48" s="62"/>
      <c r="G48" s="10"/>
      <c r="H48" s="10"/>
      <c r="I48" s="10"/>
      <c r="J48" s="10"/>
      <c r="K48" s="10"/>
      <c r="L48" s="10"/>
      <c r="M48" s="10"/>
      <c r="N48" s="7"/>
      <c r="O48" s="19">
        <f>((H48-1)*(1-(IF(I48="no",0,'month 3 only'!$B$3)))+1)</f>
        <v>5.0000000000000044E-2</v>
      </c>
      <c r="P48" s="19">
        <f t="shared" si="1"/>
        <v>0</v>
      </c>
      <c r="Q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" s="20">
        <f>IF(ISBLANK(N48),,IF(ISBLANK(H48),,(IF(N48="WON-EW",((((O48-1)*K48)*'month 3 only'!$B$2)+('month 3 only'!$B$2*(O48-1))),IF(N48="WON",((((O48-1)*K48)*'month 3 only'!$B$2)+('month 3 only'!$B$2*(O48-1))),IF(N48="PLACED",((((O48-1)*K48)*'month 3 only'!$B$2)-'month 3 only'!$B$2),IF(K48=0,-'month 3 only'!$B$2,IF(K48=0,-'month 3 only'!$B$2,-('month 3 only'!$B$2*2)))))))*D48))</f>
        <v>0</v>
      </c>
    </row>
    <row r="49" spans="1:20" ht="15" x14ac:dyDescent="0.2">
      <c r="A49" s="9"/>
      <c r="B49" s="6"/>
      <c r="C49" s="6"/>
      <c r="D49" s="10"/>
      <c r="E49" s="10"/>
      <c r="F49" s="62"/>
      <c r="G49" s="10"/>
      <c r="H49" s="10"/>
      <c r="I49" s="10"/>
      <c r="J49" s="10"/>
      <c r="K49" s="10"/>
      <c r="L49" s="10"/>
      <c r="M49" s="10"/>
      <c r="N49" s="7"/>
      <c r="O49" s="19">
        <f>((H49-1)*(1-(IF(I49="no",0,'month 3 only'!$B$3)))+1)</f>
        <v>5.0000000000000044E-2</v>
      </c>
      <c r="P49" s="19">
        <f t="shared" si="1"/>
        <v>0</v>
      </c>
      <c r="Q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" s="20">
        <f>IF(ISBLANK(N49),,IF(ISBLANK(H49),,(IF(N49="WON-EW",((((O49-1)*K49)*'month 3 only'!$B$2)+('month 3 only'!$B$2*(O49-1))),IF(N49="WON",((((O49-1)*K49)*'month 3 only'!$B$2)+('month 3 only'!$B$2*(O49-1))),IF(N49="PLACED",((((O49-1)*K49)*'month 3 only'!$B$2)-'month 3 only'!$B$2),IF(K49=0,-'month 3 only'!$B$2,IF(K49=0,-'month 3 only'!$B$2,-('month 3 only'!$B$2*2)))))))*D49))</f>
        <v>0</v>
      </c>
    </row>
    <row r="50" spans="1:20" ht="15" x14ac:dyDescent="0.2">
      <c r="A50" s="9"/>
      <c r="B50" s="6"/>
      <c r="C50" s="6"/>
      <c r="D50" s="10"/>
      <c r="E50" s="10"/>
      <c r="F50" s="62"/>
      <c r="G50" s="10"/>
      <c r="H50" s="10"/>
      <c r="I50" s="10"/>
      <c r="J50" s="10"/>
      <c r="K50" s="10"/>
      <c r="L50" s="10"/>
      <c r="M50" s="10"/>
      <c r="N50" s="7"/>
      <c r="O50" s="19">
        <f>((H50-1)*(1-(IF(I50="no",0,'month 3 only'!$B$3)))+1)</f>
        <v>5.0000000000000044E-2</v>
      </c>
      <c r="P50" s="19">
        <f t="shared" si="1"/>
        <v>0</v>
      </c>
      <c r="Q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" s="20">
        <f>IF(ISBLANK(N50),,IF(ISBLANK(H50),,(IF(N50="WON-EW",((((O50-1)*K50)*'month 3 only'!$B$2)+('month 3 only'!$B$2*(O50-1))),IF(N50="WON",((((O50-1)*K50)*'month 3 only'!$B$2)+('month 3 only'!$B$2*(O50-1))),IF(N50="PLACED",((((O50-1)*K50)*'month 3 only'!$B$2)-'month 3 only'!$B$2),IF(K50=0,-'month 3 only'!$B$2,IF(K50=0,-'month 3 only'!$B$2,-('month 3 only'!$B$2*2)))))))*D50))</f>
        <v>0</v>
      </c>
    </row>
    <row r="51" spans="1:20" ht="15" x14ac:dyDescent="0.2">
      <c r="A51" s="9"/>
      <c r="B51" s="6"/>
      <c r="C51" s="6"/>
      <c r="D51" s="10"/>
      <c r="E51" s="10"/>
      <c r="F51" s="62"/>
      <c r="G51" s="10"/>
      <c r="H51" s="10"/>
      <c r="I51" s="10"/>
      <c r="J51" s="10"/>
      <c r="K51" s="10"/>
      <c r="L51" s="10"/>
      <c r="M51" s="10"/>
      <c r="N51" s="7"/>
      <c r="O51" s="19">
        <f>((H51-1)*(1-(IF(I51="no",0,'month 3 only'!$B$3)))+1)</f>
        <v>5.0000000000000044E-2</v>
      </c>
      <c r="P51" s="19">
        <f t="shared" si="1"/>
        <v>0</v>
      </c>
      <c r="Q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" s="20">
        <f>IF(ISBLANK(N51),,IF(ISBLANK(H51),,(IF(N51="WON-EW",((((O51-1)*K51)*'month 3 only'!$B$2)+('month 3 only'!$B$2*(O51-1))),IF(N51="WON",((((O51-1)*K51)*'month 3 only'!$B$2)+('month 3 only'!$B$2*(O51-1))),IF(N51="PLACED",((((O51-1)*K51)*'month 3 only'!$B$2)-'month 3 only'!$B$2),IF(K51=0,-'month 3 only'!$B$2,IF(K51=0,-'month 3 only'!$B$2,-('month 3 only'!$B$2*2)))))))*D51))</f>
        <v>0</v>
      </c>
    </row>
    <row r="52" spans="1:20" ht="15" x14ac:dyDescent="0.2">
      <c r="A52" s="9"/>
      <c r="B52" s="6"/>
      <c r="C52" s="6"/>
      <c r="D52" s="10"/>
      <c r="E52" s="10"/>
      <c r="F52" s="62"/>
      <c r="G52" s="10"/>
      <c r="H52" s="10"/>
      <c r="I52" s="10"/>
      <c r="J52" s="10"/>
      <c r="K52" s="10"/>
      <c r="L52" s="10"/>
      <c r="M52" s="10"/>
      <c r="N52" s="7"/>
      <c r="O52" s="19">
        <f>((H52-1)*(1-(IF(I52="no",0,'month 3 only'!$B$3)))+1)</f>
        <v>5.0000000000000044E-2</v>
      </c>
      <c r="P52" s="19">
        <f t="shared" si="1"/>
        <v>0</v>
      </c>
      <c r="Q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" s="20">
        <f>IF(ISBLANK(N52),,IF(ISBLANK(H52),,(IF(N52="WON-EW",((((O52-1)*K52)*'month 3 only'!$B$2)+('month 3 only'!$B$2*(O52-1))),IF(N52="WON",((((O52-1)*K52)*'month 3 only'!$B$2)+('month 3 only'!$B$2*(O52-1))),IF(N52="PLACED",((((O52-1)*K52)*'month 3 only'!$B$2)-'month 3 only'!$B$2),IF(K52=0,-'month 3 only'!$B$2,IF(K52=0,-'month 3 only'!$B$2,-('month 3 only'!$B$2*2)))))))*D52))</f>
        <v>0</v>
      </c>
    </row>
    <row r="53" spans="1:20" ht="15" x14ac:dyDescent="0.2">
      <c r="A53" s="9"/>
      <c r="B53" s="6"/>
      <c r="C53" s="6"/>
      <c r="D53" s="10"/>
      <c r="E53" s="10"/>
      <c r="F53" s="62"/>
      <c r="G53" s="10"/>
      <c r="H53" s="10"/>
      <c r="I53" s="10"/>
      <c r="J53" s="10"/>
      <c r="K53" s="10"/>
      <c r="L53" s="10"/>
      <c r="M53" s="10"/>
      <c r="N53" s="7"/>
      <c r="O53" s="19">
        <f>((H53-1)*(1-(IF(I53="no",0,'month 3 only'!$B$3)))+1)</f>
        <v>5.0000000000000044E-2</v>
      </c>
      <c r="P53" s="19">
        <f t="shared" si="1"/>
        <v>0</v>
      </c>
      <c r="Q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" s="20">
        <f>IF(ISBLANK(N53),,IF(ISBLANK(H53),,(IF(N53="WON-EW",((((O53-1)*K53)*'month 3 only'!$B$2)+('month 3 only'!$B$2*(O53-1))),IF(N53="WON",((((O53-1)*K53)*'month 3 only'!$B$2)+('month 3 only'!$B$2*(O53-1))),IF(N53="PLACED",((((O53-1)*K53)*'month 3 only'!$B$2)-'month 3 only'!$B$2),IF(K53=0,-'month 3 only'!$B$2,IF(K53=0,-'month 3 only'!$B$2,-('month 3 only'!$B$2*2)))))))*D53))</f>
        <v>0</v>
      </c>
    </row>
    <row r="54" spans="1:20" ht="15" x14ac:dyDescent="0.2">
      <c r="A54" s="9"/>
      <c r="B54" s="6"/>
      <c r="C54" s="6"/>
      <c r="D54" s="10"/>
      <c r="E54" s="10"/>
      <c r="F54" s="62"/>
      <c r="G54" s="10"/>
      <c r="H54" s="7"/>
      <c r="I54" s="10"/>
      <c r="J54" s="10"/>
      <c r="K54" s="10"/>
      <c r="L54" s="10"/>
      <c r="M54" s="7"/>
      <c r="N54" s="7"/>
      <c r="O54" s="19">
        <f>((H54-1)*(1-(IF(I54="no",0,'month 3 only'!$B$3)))+1)</f>
        <v>5.0000000000000044E-2</v>
      </c>
      <c r="P54" s="19">
        <f t="shared" si="1"/>
        <v>0</v>
      </c>
      <c r="Q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" s="20">
        <f>IF(ISBLANK(N54),,IF(ISBLANK(H54),,(IF(N54="WON-EW",((((O54-1)*K54)*'month 3 only'!$B$2)+('month 3 only'!$B$2*(O54-1))),IF(N54="WON",((((O54-1)*K54)*'month 3 only'!$B$2)+('month 3 only'!$B$2*(O54-1))),IF(N54="PLACED",((((O54-1)*K54)*'month 3 only'!$B$2)-'month 3 only'!$B$2),IF(K54=0,-'month 3 only'!$B$2,IF(K54=0,-'month 3 only'!$B$2,-('month 3 only'!$B$2*2)))))))*D54))</f>
        <v>0</v>
      </c>
    </row>
    <row r="55" spans="1:20" ht="15" x14ac:dyDescent="0.2">
      <c r="A55" s="9"/>
      <c r="B55" s="6"/>
      <c r="C55" s="6"/>
      <c r="D55" s="10"/>
      <c r="E55" s="10"/>
      <c r="F55" s="62"/>
      <c r="G55" s="10"/>
      <c r="H55" s="10"/>
      <c r="I55" s="10"/>
      <c r="J55" s="10"/>
      <c r="K55" s="10"/>
      <c r="L55" s="10"/>
      <c r="M55" s="10"/>
      <c r="N55" s="7"/>
      <c r="O55" s="19">
        <f>((H55-1)*(1-(IF(I55="no",0,'month 3 only'!$B$3)))+1)</f>
        <v>5.0000000000000044E-2</v>
      </c>
      <c r="P55" s="19">
        <f t="shared" si="1"/>
        <v>0</v>
      </c>
      <c r="Q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" s="20">
        <f>IF(ISBLANK(N55),,IF(ISBLANK(H55),,(IF(N55="WON-EW",((((O55-1)*K55)*'month 3 only'!$B$2)+('month 3 only'!$B$2*(O55-1))),IF(N55="WON",((((O55-1)*K55)*'month 3 only'!$B$2)+('month 3 only'!$B$2*(O55-1))),IF(N55="PLACED",((((O55-1)*K55)*'month 3 only'!$B$2)-'month 3 only'!$B$2),IF(K55=0,-'month 3 only'!$B$2,IF(K55=0,-'month 3 only'!$B$2,-('month 3 only'!$B$2*2)))))))*D55))</f>
        <v>0</v>
      </c>
    </row>
    <row r="56" spans="1:20" ht="15.75" x14ac:dyDescent="0.25">
      <c r="A56" s="9"/>
      <c r="B56" s="6"/>
      <c r="C56" s="6"/>
      <c r="D56" s="10"/>
      <c r="E56" s="10"/>
      <c r="F56" s="62"/>
      <c r="G56" s="10"/>
      <c r="H56" s="10"/>
      <c r="I56" s="10"/>
      <c r="J56" s="10"/>
      <c r="K56" s="10"/>
      <c r="L56" s="10"/>
      <c r="M56" s="10"/>
      <c r="N56" s="7"/>
      <c r="O56" s="19">
        <f>((H56-1)*(1-(IF(I56="no",0,'month 3 only'!$B$3)))+1)</f>
        <v>5.0000000000000044E-2</v>
      </c>
      <c r="P56" s="19">
        <f t="shared" si="1"/>
        <v>0</v>
      </c>
      <c r="Q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" s="20">
        <f>IF(ISBLANK(N56),,IF(ISBLANK(H56),,(IF(N56="WON-EW",((((O56-1)*K56)*'month 3 only'!$B$2)+('month 3 only'!$B$2*(O56-1))),IF(N56="WON",((((O56-1)*K56)*'month 3 only'!$B$2)+('month 3 only'!$B$2*(O56-1))),IF(N56="PLACED",((((O56-1)*K56)*'month 3 only'!$B$2)-'month 3 only'!$B$2),IF(K56=0,-'month 3 only'!$B$2,IF(K56=0,-'month 3 only'!$B$2,-('month 3 only'!$B$2*2)))))))*D56))</f>
        <v>0</v>
      </c>
      <c r="S56" s="37"/>
      <c r="T56" s="2"/>
    </row>
    <row r="57" spans="1:20" ht="15.75" x14ac:dyDescent="0.25">
      <c r="A57" s="9"/>
      <c r="B57" s="6"/>
      <c r="C57" s="6"/>
      <c r="D57" s="10"/>
      <c r="E57" s="10"/>
      <c r="F57" s="62"/>
      <c r="G57" s="10"/>
      <c r="H57" s="10"/>
      <c r="I57" s="10"/>
      <c r="J57" s="10"/>
      <c r="K57" s="10"/>
      <c r="L57" s="10"/>
      <c r="M57" s="10"/>
      <c r="N57" s="7"/>
      <c r="O57" s="19">
        <f>((H57-1)*(1-(IF(I57="no",0,'month 3 only'!$B$3)))+1)</f>
        <v>5.0000000000000044E-2</v>
      </c>
      <c r="P57" s="19">
        <f t="shared" si="1"/>
        <v>0</v>
      </c>
      <c r="Q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" s="20">
        <f>IF(ISBLANK(N57),,IF(ISBLANK(H57),,(IF(N57="WON-EW",((((O57-1)*K57)*'month 3 only'!$B$2)+('month 3 only'!$B$2*(O57-1))),IF(N57="WON",((((O57-1)*K57)*'month 3 only'!$B$2)+('month 3 only'!$B$2*(O57-1))),IF(N57="PLACED",((((O57-1)*K57)*'month 3 only'!$B$2)-'month 3 only'!$B$2),IF(K57=0,-'month 3 only'!$B$2,IF(K57=0,-'month 3 only'!$B$2,-('month 3 only'!$B$2*2)))))))*D57))</f>
        <v>0</v>
      </c>
      <c r="S57" s="37"/>
      <c r="T57" s="2"/>
    </row>
    <row r="58" spans="1:20" ht="15.75" x14ac:dyDescent="0.25">
      <c r="A58" s="9"/>
      <c r="B58" s="6"/>
      <c r="C58" s="6"/>
      <c r="D58" s="10"/>
      <c r="E58" s="10"/>
      <c r="F58" s="62"/>
      <c r="G58" s="10"/>
      <c r="H58" s="10"/>
      <c r="I58" s="10"/>
      <c r="J58" s="10"/>
      <c r="K58" s="10"/>
      <c r="L58" s="10"/>
      <c r="M58" s="10"/>
      <c r="N58" s="7"/>
      <c r="O58" s="19">
        <f>((H58-1)*(1-(IF(I58="no",0,'month 3 only'!$B$3)))+1)</f>
        <v>5.0000000000000044E-2</v>
      </c>
      <c r="P58" s="19">
        <f t="shared" si="1"/>
        <v>0</v>
      </c>
      <c r="Q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" s="20">
        <f>IF(ISBLANK(N58),,IF(ISBLANK(H58),,(IF(N58="WON-EW",((((O58-1)*K58)*'month 3 only'!$B$2)+('month 3 only'!$B$2*(O58-1))),IF(N58="WON",((((O58-1)*K58)*'month 3 only'!$B$2)+('month 3 only'!$B$2*(O58-1))),IF(N58="PLACED",((((O58-1)*K58)*'month 3 only'!$B$2)-'month 3 only'!$B$2),IF(K58=0,-'month 3 only'!$B$2,IF(K58=0,-'month 3 only'!$B$2,-('month 3 only'!$B$2*2)))))))*D58))</f>
        <v>0</v>
      </c>
      <c r="S58" s="37"/>
      <c r="T58" s="2"/>
    </row>
    <row r="59" spans="1:20" ht="15" x14ac:dyDescent="0.2">
      <c r="A59" s="9"/>
      <c r="B59" s="6"/>
      <c r="C59" s="6"/>
      <c r="D59" s="10"/>
      <c r="E59" s="10"/>
      <c r="F59" s="62"/>
      <c r="G59" s="10"/>
      <c r="H59" s="10"/>
      <c r="I59" s="10"/>
      <c r="J59" s="10"/>
      <c r="K59" s="10"/>
      <c r="L59" s="10"/>
      <c r="M59" s="10"/>
      <c r="N59" s="7"/>
      <c r="O59" s="19">
        <f>((H59-1)*(1-(IF(I59="no",0,'month 3 only'!$B$3)))+1)</f>
        <v>5.0000000000000044E-2</v>
      </c>
      <c r="P59" s="19">
        <f t="shared" si="1"/>
        <v>0</v>
      </c>
      <c r="Q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" s="20">
        <f>IF(ISBLANK(N59),,IF(ISBLANK(H59),,(IF(N59="WON-EW",((((O59-1)*K59)*'month 3 only'!$B$2)+('month 3 only'!$B$2*(O59-1))),IF(N59="WON",((((O59-1)*K59)*'month 3 only'!$B$2)+('month 3 only'!$B$2*(O59-1))),IF(N59="PLACED",((((O59-1)*K59)*'month 3 only'!$B$2)-'month 3 only'!$B$2),IF(K59=0,-'month 3 only'!$B$2,IF(K59=0,-'month 3 only'!$B$2,-('month 3 only'!$B$2*2)))))))*D59))</f>
        <v>0</v>
      </c>
    </row>
    <row r="60" spans="1:20" ht="15" x14ac:dyDescent="0.2">
      <c r="A60" s="9"/>
      <c r="B60" s="6"/>
      <c r="C60" s="6"/>
      <c r="D60" s="10"/>
      <c r="E60" s="10"/>
      <c r="F60" s="62"/>
      <c r="G60" s="10"/>
      <c r="H60" s="10"/>
      <c r="I60" s="10"/>
      <c r="J60" s="10"/>
      <c r="K60" s="10"/>
      <c r="L60" s="10"/>
      <c r="M60" s="10"/>
      <c r="N60" s="7"/>
      <c r="O60" s="19">
        <f>((H60-1)*(1-(IF(I60="no",0,'month 3 only'!$B$3)))+1)</f>
        <v>5.0000000000000044E-2</v>
      </c>
      <c r="P60" s="19">
        <f t="shared" si="1"/>
        <v>0</v>
      </c>
      <c r="Q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" s="20">
        <f>IF(ISBLANK(N60),,IF(ISBLANK(H60),,(IF(N60="WON-EW",((((O60-1)*K60)*'month 3 only'!$B$2)+('month 3 only'!$B$2*(O60-1))),IF(N60="WON",((((O60-1)*K60)*'month 3 only'!$B$2)+('month 3 only'!$B$2*(O60-1))),IF(N60="PLACED",((((O60-1)*K60)*'month 3 only'!$B$2)-'month 3 only'!$B$2),IF(K60=0,-'month 3 only'!$B$2,IF(K60=0,-'month 3 only'!$B$2,-('month 3 only'!$B$2*2)))))))*D60))</f>
        <v>0</v>
      </c>
    </row>
    <row r="61" spans="1:20" ht="15" x14ac:dyDescent="0.2">
      <c r="A61" s="9"/>
      <c r="B61" s="6"/>
      <c r="C61" s="6"/>
      <c r="D61" s="10"/>
      <c r="E61" s="10"/>
      <c r="F61" s="62"/>
      <c r="G61" s="10"/>
      <c r="H61" s="10"/>
      <c r="I61" s="10"/>
      <c r="J61" s="10"/>
      <c r="K61" s="10"/>
      <c r="L61" s="10"/>
      <c r="M61" s="10"/>
      <c r="N61" s="7"/>
      <c r="O61" s="19">
        <f>((H61-1)*(1-(IF(I61="no",0,'month 3 only'!$B$3)))+1)</f>
        <v>5.0000000000000044E-2</v>
      </c>
      <c r="P61" s="19">
        <f t="shared" si="1"/>
        <v>0</v>
      </c>
      <c r="Q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" s="20">
        <f>IF(ISBLANK(N61),,IF(ISBLANK(H61),,(IF(N61="WON-EW",((((O61-1)*K61)*'month 3 only'!$B$2)+('month 3 only'!$B$2*(O61-1))),IF(N61="WON",((((O61-1)*K61)*'month 3 only'!$B$2)+('month 3 only'!$B$2*(O61-1))),IF(N61="PLACED",((((O61-1)*K61)*'month 3 only'!$B$2)-'month 3 only'!$B$2),IF(K61=0,-'month 3 only'!$B$2,IF(K61=0,-'month 3 only'!$B$2,-('month 3 only'!$B$2*2)))))))*D61))</f>
        <v>0</v>
      </c>
    </row>
    <row r="62" spans="1:20" ht="15" x14ac:dyDescent="0.2">
      <c r="A62" s="9"/>
      <c r="B62" s="6"/>
      <c r="C62" s="6"/>
      <c r="D62" s="10"/>
      <c r="E62" s="10"/>
      <c r="F62" s="62"/>
      <c r="G62" s="10"/>
      <c r="H62" s="10"/>
      <c r="I62" s="10"/>
      <c r="J62" s="10"/>
      <c r="K62" s="10"/>
      <c r="L62" s="10"/>
      <c r="M62" s="10"/>
      <c r="N62" s="7"/>
      <c r="O62" s="19">
        <f>((H62-1)*(1-(IF(I62="no",0,'month 3 only'!$B$3)))+1)</f>
        <v>5.0000000000000044E-2</v>
      </c>
      <c r="P62" s="19">
        <f t="shared" si="1"/>
        <v>0</v>
      </c>
      <c r="Q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" s="20">
        <f>IF(ISBLANK(N62),,IF(ISBLANK(H62),,(IF(N62="WON-EW",((((O62-1)*K62)*'month 3 only'!$B$2)+('month 3 only'!$B$2*(O62-1))),IF(N62="WON",((((O62-1)*K62)*'month 3 only'!$B$2)+('month 3 only'!$B$2*(O62-1))),IF(N62="PLACED",((((O62-1)*K62)*'month 3 only'!$B$2)-'month 3 only'!$B$2),IF(K62=0,-'month 3 only'!$B$2,IF(K62=0,-'month 3 only'!$B$2,-('month 3 only'!$B$2*2)))))))*D62))</f>
        <v>0</v>
      </c>
    </row>
    <row r="63" spans="1:20" ht="15" x14ac:dyDescent="0.2">
      <c r="A63" s="9"/>
      <c r="B63" s="6"/>
      <c r="C63" s="6"/>
      <c r="D63" s="10"/>
      <c r="E63" s="10"/>
      <c r="F63" s="62"/>
      <c r="G63" s="10"/>
      <c r="H63" s="7"/>
      <c r="I63" s="10"/>
      <c r="J63" s="10"/>
      <c r="K63" s="10"/>
      <c r="L63" s="10"/>
      <c r="M63" s="7"/>
      <c r="N63" s="7"/>
      <c r="O63" s="19">
        <f>((H63-1)*(1-(IF(I63="no",0,'month 3 only'!$B$3)))+1)</f>
        <v>5.0000000000000044E-2</v>
      </c>
      <c r="P63" s="19">
        <f t="shared" si="1"/>
        <v>0</v>
      </c>
      <c r="Q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" s="20">
        <f>IF(ISBLANK(N63),,IF(ISBLANK(H63),,(IF(N63="WON-EW",((((O63-1)*K63)*'month 3 only'!$B$2)+('month 3 only'!$B$2*(O63-1))),IF(N63="WON",((((O63-1)*K63)*'month 3 only'!$B$2)+('month 3 only'!$B$2*(O63-1))),IF(N63="PLACED",((((O63-1)*K63)*'month 3 only'!$B$2)-'month 3 only'!$B$2),IF(K63=0,-'month 3 only'!$B$2,IF(K63=0,-'month 3 only'!$B$2,-('month 3 only'!$B$2*2)))))))*D63))</f>
        <v>0</v>
      </c>
    </row>
    <row r="64" spans="1:20" ht="15" x14ac:dyDescent="0.2">
      <c r="A64" s="9"/>
      <c r="B64" s="6"/>
      <c r="C64" s="6"/>
      <c r="D64" s="10"/>
      <c r="E64" s="10"/>
      <c r="F64" s="62"/>
      <c r="G64" s="10"/>
      <c r="H64" s="10"/>
      <c r="I64" s="10"/>
      <c r="J64" s="10"/>
      <c r="K64" s="10"/>
      <c r="L64" s="10"/>
      <c r="M64" s="7"/>
      <c r="N64" s="7"/>
      <c r="O64" s="19">
        <f>((H64-1)*(1-(IF(I64="no",0,'month 3 only'!$B$3)))+1)</f>
        <v>5.0000000000000044E-2</v>
      </c>
      <c r="P64" s="19">
        <f t="shared" si="1"/>
        <v>0</v>
      </c>
      <c r="Q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" s="20">
        <f>IF(ISBLANK(N64),,IF(ISBLANK(H64),,(IF(N64="WON-EW",((((O64-1)*K64)*'month 3 only'!$B$2)+('month 3 only'!$B$2*(O64-1))),IF(N64="WON",((((O64-1)*K64)*'month 3 only'!$B$2)+('month 3 only'!$B$2*(O64-1))),IF(N64="PLACED",((((O64-1)*K64)*'month 3 only'!$B$2)-'month 3 only'!$B$2),IF(K64=0,-'month 3 only'!$B$2,IF(K64=0,-'month 3 only'!$B$2,-('month 3 only'!$B$2*2)))))))*D64))</f>
        <v>0</v>
      </c>
    </row>
    <row r="65" spans="1:18" ht="15" x14ac:dyDescent="0.2">
      <c r="A65" s="9"/>
      <c r="B65" s="6"/>
      <c r="C65" s="6"/>
      <c r="D65" s="10"/>
      <c r="E65" s="10"/>
      <c r="F65" s="62"/>
      <c r="G65" s="10"/>
      <c r="H65" s="10"/>
      <c r="I65" s="10"/>
      <c r="J65" s="10"/>
      <c r="K65" s="10"/>
      <c r="L65" s="10"/>
      <c r="M65" s="7"/>
      <c r="N65" s="7"/>
      <c r="O65" s="19">
        <f>((H65-1)*(1-(IF(I65="no",0,'month 3 only'!$B$3)))+1)</f>
        <v>5.0000000000000044E-2</v>
      </c>
      <c r="P65" s="19">
        <f t="shared" si="1"/>
        <v>0</v>
      </c>
      <c r="Q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" s="20">
        <f>IF(ISBLANK(N65),,IF(ISBLANK(H65),,(IF(N65="WON-EW",((((O65-1)*K65)*'month 3 only'!$B$2)+('month 3 only'!$B$2*(O65-1))),IF(N65="WON",((((O65-1)*K65)*'month 3 only'!$B$2)+('month 3 only'!$B$2*(O65-1))),IF(N65="PLACED",((((O65-1)*K65)*'month 3 only'!$B$2)-'month 3 only'!$B$2),IF(K65=0,-'month 3 only'!$B$2,IF(K65=0,-'month 3 only'!$B$2,-('month 3 only'!$B$2*2)))))))*D65))</f>
        <v>0</v>
      </c>
    </row>
    <row r="66" spans="1:18" ht="15" x14ac:dyDescent="0.2">
      <c r="A66" s="9"/>
      <c r="B66" s="6"/>
      <c r="C66" s="6"/>
      <c r="D66" s="10"/>
      <c r="E66" s="10"/>
      <c r="F66" s="62"/>
      <c r="G66" s="10"/>
      <c r="H66" s="7"/>
      <c r="I66" s="10"/>
      <c r="J66" s="10"/>
      <c r="K66" s="10"/>
      <c r="L66" s="10"/>
      <c r="M66" s="7"/>
      <c r="N66" s="7"/>
      <c r="O66" s="19">
        <f>((H66-1)*(1-(IF(I66="no",0,'month 3 only'!$B$3)))+1)</f>
        <v>5.0000000000000044E-2</v>
      </c>
      <c r="P66" s="19">
        <f t="shared" si="1"/>
        <v>0</v>
      </c>
      <c r="Q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" s="20">
        <f>IF(ISBLANK(N66),,IF(ISBLANK(H66),,(IF(N66="WON-EW",((((O66-1)*K66)*'month 3 only'!$B$2)+('month 3 only'!$B$2*(O66-1))),IF(N66="WON",((((O66-1)*K66)*'month 3 only'!$B$2)+('month 3 only'!$B$2*(O66-1))),IF(N66="PLACED",((((O66-1)*K66)*'month 3 only'!$B$2)-'month 3 only'!$B$2),IF(K66=0,-'month 3 only'!$B$2,IF(K66=0,-'month 3 only'!$B$2,-('month 3 only'!$B$2*2)))))))*D66))</f>
        <v>0</v>
      </c>
    </row>
    <row r="67" spans="1:18" ht="15" x14ac:dyDescent="0.2">
      <c r="A67" s="9"/>
      <c r="B67" s="6"/>
      <c r="C67" s="6"/>
      <c r="D67" s="10"/>
      <c r="E67" s="10"/>
      <c r="F67" s="62"/>
      <c r="G67" s="10"/>
      <c r="H67" s="10"/>
      <c r="I67" s="10"/>
      <c r="J67" s="10"/>
      <c r="K67" s="10"/>
      <c r="L67" s="10"/>
      <c r="M67" s="10"/>
      <c r="N67" s="7"/>
      <c r="O67" s="19">
        <f>((H67-1)*(1-(IF(I67="no",0,'month 3 only'!$B$3)))+1)</f>
        <v>5.0000000000000044E-2</v>
      </c>
      <c r="P67" s="19">
        <f t="shared" si="1"/>
        <v>0</v>
      </c>
      <c r="Q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" s="20">
        <f>IF(ISBLANK(N67),,IF(ISBLANK(H67),,(IF(N67="WON-EW",((((O67-1)*K67)*'month 3 only'!$B$2)+('month 3 only'!$B$2*(O67-1))),IF(N67="WON",((((O67-1)*K67)*'month 3 only'!$B$2)+('month 3 only'!$B$2*(O67-1))),IF(N67="PLACED",((((O67-1)*K67)*'month 3 only'!$B$2)-'month 3 only'!$B$2),IF(K67=0,-'month 3 only'!$B$2,IF(K67=0,-'month 3 only'!$B$2,-('month 3 only'!$B$2*2)))))))*D67))</f>
        <v>0</v>
      </c>
    </row>
    <row r="68" spans="1:18" ht="15" x14ac:dyDescent="0.2">
      <c r="A68" s="9"/>
      <c r="B68" s="6"/>
      <c r="C68" s="6"/>
      <c r="D68" s="10"/>
      <c r="E68" s="10"/>
      <c r="F68" s="62"/>
      <c r="G68" s="10"/>
      <c r="H68" s="10"/>
      <c r="I68" s="10"/>
      <c r="J68" s="10"/>
      <c r="K68" s="10"/>
      <c r="L68" s="10"/>
      <c r="M68" s="10"/>
      <c r="N68" s="7"/>
      <c r="O68" s="19">
        <f>((H68-1)*(1-(IF(I68="no",0,'month 3 only'!$B$3)))+1)</f>
        <v>5.0000000000000044E-2</v>
      </c>
      <c r="P68" s="19">
        <f t="shared" si="1"/>
        <v>0</v>
      </c>
      <c r="Q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" s="20">
        <f>IF(ISBLANK(N68),,IF(ISBLANK(H68),,(IF(N68="WON-EW",((((O68-1)*K68)*'month 3 only'!$B$2)+('month 3 only'!$B$2*(O68-1))),IF(N68="WON",((((O68-1)*K68)*'month 3 only'!$B$2)+('month 3 only'!$B$2*(O68-1))),IF(N68="PLACED",((((O68-1)*K68)*'month 3 only'!$B$2)-'month 3 only'!$B$2),IF(K68=0,-'month 3 only'!$B$2,IF(K68=0,-'month 3 only'!$B$2,-('month 3 only'!$B$2*2)))))))*D68))</f>
        <v>0</v>
      </c>
    </row>
    <row r="69" spans="1:18" ht="15" x14ac:dyDescent="0.2">
      <c r="A69" s="9"/>
      <c r="B69" s="6"/>
      <c r="C69" s="6"/>
      <c r="D69" s="10"/>
      <c r="E69" s="10"/>
      <c r="F69" s="62"/>
      <c r="G69" s="10"/>
      <c r="H69" s="10"/>
      <c r="I69" s="10"/>
      <c r="J69" s="10"/>
      <c r="K69" s="10"/>
      <c r="L69" s="10"/>
      <c r="M69" s="10"/>
      <c r="N69" s="7"/>
      <c r="O69" s="19">
        <f>((H69-1)*(1-(IF(I69="no",0,'month 3 only'!$B$3)))+1)</f>
        <v>5.0000000000000044E-2</v>
      </c>
      <c r="P69" s="19">
        <f t="shared" si="1"/>
        <v>0</v>
      </c>
      <c r="Q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" s="20">
        <f>IF(ISBLANK(N69),,IF(ISBLANK(H69),,(IF(N69="WON-EW",((((O69-1)*K69)*'month 3 only'!$B$2)+('month 3 only'!$B$2*(O69-1))),IF(N69="WON",((((O69-1)*K69)*'month 3 only'!$B$2)+('month 3 only'!$B$2*(O69-1))),IF(N69="PLACED",((((O69-1)*K69)*'month 3 only'!$B$2)-'month 3 only'!$B$2),IF(K69=0,-'month 3 only'!$B$2,IF(K69=0,-'month 3 only'!$B$2,-('month 3 only'!$B$2*2)))))))*D69))</f>
        <v>0</v>
      </c>
    </row>
    <row r="70" spans="1:18" ht="15" x14ac:dyDescent="0.2">
      <c r="A70" s="9"/>
      <c r="B70" s="6"/>
      <c r="C70" s="6"/>
      <c r="D70" s="10"/>
      <c r="E70" s="10"/>
      <c r="F70" s="62"/>
      <c r="G70" s="10"/>
      <c r="H70" s="10"/>
      <c r="I70" s="10"/>
      <c r="J70" s="10"/>
      <c r="K70" s="10"/>
      <c r="L70" s="10"/>
      <c r="M70" s="10"/>
      <c r="N70" s="7"/>
      <c r="O70" s="19">
        <f>((H70-1)*(1-(IF(I70="no",0,'month 3 only'!$B$3)))+1)</f>
        <v>5.0000000000000044E-2</v>
      </c>
      <c r="P70" s="19">
        <f t="shared" si="1"/>
        <v>0</v>
      </c>
      <c r="Q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" s="20">
        <f>IF(ISBLANK(N70),,IF(ISBLANK(H70),,(IF(N70="WON-EW",((((O70-1)*K70)*'month 3 only'!$B$2)+('month 3 only'!$B$2*(O70-1))),IF(N70="WON",((((O70-1)*K70)*'month 3 only'!$B$2)+('month 3 only'!$B$2*(O70-1))),IF(N70="PLACED",((((O70-1)*K70)*'month 3 only'!$B$2)-'month 3 only'!$B$2),IF(K70=0,-'month 3 only'!$B$2,IF(K70=0,-'month 3 only'!$B$2,-('month 3 only'!$B$2*2)))))))*D70))</f>
        <v>0</v>
      </c>
    </row>
    <row r="71" spans="1:18" ht="15" x14ac:dyDescent="0.2">
      <c r="A71" s="9"/>
      <c r="B71" s="6"/>
      <c r="C71" s="6"/>
      <c r="D71" s="10"/>
      <c r="E71" s="10"/>
      <c r="F71" s="62"/>
      <c r="G71" s="10"/>
      <c r="H71" s="10"/>
      <c r="I71" s="10"/>
      <c r="J71" s="10"/>
      <c r="K71" s="10"/>
      <c r="L71" s="10"/>
      <c r="M71" s="10"/>
      <c r="N71" s="7"/>
      <c r="O71" s="19">
        <f>((H71-1)*(1-(IF(I71="no",0,'month 3 only'!$B$3)))+1)</f>
        <v>5.0000000000000044E-2</v>
      </c>
      <c r="P71" s="19">
        <f t="shared" si="1"/>
        <v>0</v>
      </c>
      <c r="Q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" s="20">
        <f>IF(ISBLANK(N71),,IF(ISBLANK(H71),,(IF(N71="WON-EW",((((O71-1)*K71)*'month 3 only'!$B$2)+('month 3 only'!$B$2*(O71-1))),IF(N71="WON",((((O71-1)*K71)*'month 3 only'!$B$2)+('month 3 only'!$B$2*(O71-1))),IF(N71="PLACED",((((O71-1)*K71)*'month 3 only'!$B$2)-'month 3 only'!$B$2),IF(K71=0,-'month 3 only'!$B$2,IF(K71=0,-'month 3 only'!$B$2,-('month 3 only'!$B$2*2)))))))*D71))</f>
        <v>0</v>
      </c>
    </row>
    <row r="72" spans="1:18" ht="15" x14ac:dyDescent="0.2">
      <c r="A72" s="9"/>
      <c r="B72" s="6"/>
      <c r="C72" s="6"/>
      <c r="D72" s="10"/>
      <c r="E72" s="10"/>
      <c r="F72" s="62"/>
      <c r="G72" s="10"/>
      <c r="H72" s="10"/>
      <c r="I72" s="10"/>
      <c r="J72" s="10"/>
      <c r="K72" s="10"/>
      <c r="L72" s="10"/>
      <c r="M72" s="10"/>
      <c r="N72" s="7"/>
      <c r="O72" s="19">
        <f>((H72-1)*(1-(IF(I72="no",0,'month 3 only'!$B$3)))+1)</f>
        <v>5.0000000000000044E-2</v>
      </c>
      <c r="P72" s="19">
        <f t="shared" si="1"/>
        <v>0</v>
      </c>
      <c r="Q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" s="20">
        <f>IF(ISBLANK(N72),,IF(ISBLANK(H72),,(IF(N72="WON-EW",((((O72-1)*K72)*'month 3 only'!$B$2)+('month 3 only'!$B$2*(O72-1))),IF(N72="WON",((((O72-1)*K72)*'month 3 only'!$B$2)+('month 3 only'!$B$2*(O72-1))),IF(N72="PLACED",((((O72-1)*K72)*'month 3 only'!$B$2)-'month 3 only'!$B$2),IF(K72=0,-'month 3 only'!$B$2,IF(K72=0,-'month 3 only'!$B$2,-('month 3 only'!$B$2*2)))))))*D72))</f>
        <v>0</v>
      </c>
    </row>
    <row r="73" spans="1:18" ht="15" x14ac:dyDescent="0.2">
      <c r="A73" s="9"/>
      <c r="B73" s="6"/>
      <c r="C73" s="6"/>
      <c r="D73" s="10"/>
      <c r="E73" s="10"/>
      <c r="F73" s="62"/>
      <c r="G73" s="10"/>
      <c r="H73" s="10"/>
      <c r="I73" s="10"/>
      <c r="J73" s="10"/>
      <c r="K73" s="10"/>
      <c r="L73" s="10"/>
      <c r="M73" s="10"/>
      <c r="N73" s="7"/>
      <c r="O73" s="19">
        <f>((H73-1)*(1-(IF(I73="no",0,'month 3 only'!$B$3)))+1)</f>
        <v>5.0000000000000044E-2</v>
      </c>
      <c r="P73" s="19">
        <f t="shared" si="1"/>
        <v>0</v>
      </c>
      <c r="Q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" s="20">
        <f>IF(ISBLANK(N73),,IF(ISBLANK(H73),,(IF(N73="WON-EW",((((O73-1)*K73)*'month 3 only'!$B$2)+('month 3 only'!$B$2*(O73-1))),IF(N73="WON",((((O73-1)*K73)*'month 3 only'!$B$2)+('month 3 only'!$B$2*(O73-1))),IF(N73="PLACED",((((O73-1)*K73)*'month 3 only'!$B$2)-'month 3 only'!$B$2),IF(K73=0,-'month 3 only'!$B$2,IF(K73=0,-'month 3 only'!$B$2,-('month 3 only'!$B$2*2)))))))*D73))</f>
        <v>0</v>
      </c>
    </row>
    <row r="74" spans="1:18" ht="15" x14ac:dyDescent="0.2">
      <c r="A74" s="9"/>
      <c r="B74" s="6"/>
      <c r="C74" s="6"/>
      <c r="D74" s="10"/>
      <c r="E74" s="10"/>
      <c r="F74" s="62"/>
      <c r="G74" s="10"/>
      <c r="H74" s="10"/>
      <c r="I74" s="10"/>
      <c r="J74" s="10"/>
      <c r="K74" s="10"/>
      <c r="L74" s="10"/>
      <c r="M74" s="10"/>
      <c r="N74" s="7"/>
      <c r="O74" s="19">
        <f>((H74-1)*(1-(IF(I74="no",0,'month 3 only'!$B$3)))+1)</f>
        <v>5.0000000000000044E-2</v>
      </c>
      <c r="P74" s="19">
        <f t="shared" si="1"/>
        <v>0</v>
      </c>
      <c r="Q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" s="20">
        <f>IF(ISBLANK(N74),,IF(ISBLANK(H74),,(IF(N74="WON-EW",((((O74-1)*K74)*'month 3 only'!$B$2)+('month 3 only'!$B$2*(O74-1))),IF(N74="WON",((((O74-1)*K74)*'month 3 only'!$B$2)+('month 3 only'!$B$2*(O74-1))),IF(N74="PLACED",((((O74-1)*K74)*'month 3 only'!$B$2)-'month 3 only'!$B$2),IF(K74=0,-'month 3 only'!$B$2,IF(K74=0,-'month 3 only'!$B$2,-('month 3 only'!$B$2*2)))))))*D74))</f>
        <v>0</v>
      </c>
    </row>
    <row r="75" spans="1:18" ht="15" x14ac:dyDescent="0.2">
      <c r="A75" s="9"/>
      <c r="B75" s="6"/>
      <c r="C75" s="6"/>
      <c r="D75" s="10"/>
      <c r="E75" s="10"/>
      <c r="F75" s="62"/>
      <c r="G75" s="10"/>
      <c r="H75" s="10"/>
      <c r="I75" s="10"/>
      <c r="J75" s="10"/>
      <c r="K75" s="10"/>
      <c r="L75" s="10"/>
      <c r="M75" s="10"/>
      <c r="N75" s="7"/>
      <c r="O75" s="19">
        <f>((H75-1)*(1-(IF(I75="no",0,'month 3 only'!$B$3)))+1)</f>
        <v>5.0000000000000044E-2</v>
      </c>
      <c r="P75" s="19">
        <f t="shared" si="1"/>
        <v>0</v>
      </c>
      <c r="Q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" s="20">
        <f>IF(ISBLANK(N75),,IF(ISBLANK(H75),,(IF(N75="WON-EW",((((O75-1)*K75)*'month 3 only'!$B$2)+('month 3 only'!$B$2*(O75-1))),IF(N75="WON",((((O75-1)*K75)*'month 3 only'!$B$2)+('month 3 only'!$B$2*(O75-1))),IF(N75="PLACED",((((O75-1)*K75)*'month 3 only'!$B$2)-'month 3 only'!$B$2),IF(K75=0,-'month 3 only'!$B$2,IF(K75=0,-'month 3 only'!$B$2,-('month 3 only'!$B$2*2)))))))*D75))</f>
        <v>0</v>
      </c>
    </row>
    <row r="76" spans="1:18" ht="15" x14ac:dyDescent="0.2">
      <c r="A76" s="9"/>
      <c r="B76" s="6"/>
      <c r="C76" s="6"/>
      <c r="D76" s="10"/>
      <c r="E76" s="10"/>
      <c r="F76" s="62"/>
      <c r="G76" s="10"/>
      <c r="H76" s="10"/>
      <c r="I76" s="10"/>
      <c r="J76" s="10"/>
      <c r="K76" s="10"/>
      <c r="L76" s="10"/>
      <c r="M76" s="10"/>
      <c r="N76" s="7"/>
      <c r="O76" s="19">
        <f>((H76-1)*(1-(IF(I76="no",0,'month 3 only'!$B$3)))+1)</f>
        <v>5.0000000000000044E-2</v>
      </c>
      <c r="P76" s="19">
        <f t="shared" si="1"/>
        <v>0</v>
      </c>
      <c r="Q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" s="20">
        <f>IF(ISBLANK(N76),,IF(ISBLANK(H76),,(IF(N76="WON-EW",((((O76-1)*K76)*'month 3 only'!$B$2)+('month 3 only'!$B$2*(O76-1))),IF(N76="WON",((((O76-1)*K76)*'month 3 only'!$B$2)+('month 3 only'!$B$2*(O76-1))),IF(N76="PLACED",((((O76-1)*K76)*'month 3 only'!$B$2)-'month 3 only'!$B$2),IF(K76=0,-'month 3 only'!$B$2,IF(K76=0,-'month 3 only'!$B$2,-('month 3 only'!$B$2*2)))))))*D76))</f>
        <v>0</v>
      </c>
    </row>
    <row r="77" spans="1:18" ht="15" x14ac:dyDescent="0.2">
      <c r="A77" s="9"/>
      <c r="B77" s="6"/>
      <c r="C77" s="6"/>
      <c r="D77" s="10"/>
      <c r="E77" s="10"/>
      <c r="F77" s="62"/>
      <c r="G77" s="10"/>
      <c r="H77" s="10"/>
      <c r="I77" s="10"/>
      <c r="J77" s="10"/>
      <c r="K77" s="10"/>
      <c r="L77" s="10"/>
      <c r="M77" s="10"/>
      <c r="N77" s="7"/>
      <c r="O77" s="19">
        <f>((H77-1)*(1-(IF(I77="no",0,'month 3 only'!$B$3)))+1)</f>
        <v>5.0000000000000044E-2</v>
      </c>
      <c r="P77" s="19">
        <f t="shared" si="1"/>
        <v>0</v>
      </c>
      <c r="Q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" s="20">
        <f>IF(ISBLANK(N77),,IF(ISBLANK(H77),,(IF(N77="WON-EW",((((O77-1)*K77)*'month 3 only'!$B$2)+('month 3 only'!$B$2*(O77-1))),IF(N77="WON",((((O77-1)*K77)*'month 3 only'!$B$2)+('month 3 only'!$B$2*(O77-1))),IF(N77="PLACED",((((O77-1)*K77)*'month 3 only'!$B$2)-'month 3 only'!$B$2),IF(K77=0,-'month 3 only'!$B$2,IF(K77=0,-'month 3 only'!$B$2,-('month 3 only'!$B$2*2)))))))*D77))</f>
        <v>0</v>
      </c>
    </row>
    <row r="78" spans="1:18" ht="15" x14ac:dyDescent="0.2">
      <c r="A78" s="9"/>
      <c r="B78" s="6"/>
      <c r="C78" s="6"/>
      <c r="D78" s="10"/>
      <c r="E78" s="10"/>
      <c r="F78" s="62"/>
      <c r="G78" s="10"/>
      <c r="H78" s="10"/>
      <c r="I78" s="10"/>
      <c r="J78" s="10"/>
      <c r="K78" s="10"/>
      <c r="L78" s="10"/>
      <c r="M78" s="10"/>
      <c r="N78" s="7"/>
      <c r="O78" s="19">
        <f>((H78-1)*(1-(IF(I78="no",0,'month 3 only'!$B$3)))+1)</f>
        <v>5.0000000000000044E-2</v>
      </c>
      <c r="P78" s="19">
        <f t="shared" si="1"/>
        <v>0</v>
      </c>
      <c r="Q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" s="20">
        <f>IF(ISBLANK(N78),,IF(ISBLANK(H78),,(IF(N78="WON-EW",((((O78-1)*K78)*'month 3 only'!$B$2)+('month 3 only'!$B$2*(O78-1))),IF(N78="WON",((((O78-1)*K78)*'month 3 only'!$B$2)+('month 3 only'!$B$2*(O78-1))),IF(N78="PLACED",((((O78-1)*K78)*'month 3 only'!$B$2)-'month 3 only'!$B$2),IF(K78=0,-'month 3 only'!$B$2,IF(K78=0,-'month 3 only'!$B$2,-('month 3 only'!$B$2*2)))))))*D78))</f>
        <v>0</v>
      </c>
    </row>
    <row r="79" spans="1:18" ht="15" x14ac:dyDescent="0.2">
      <c r="A79" s="9"/>
      <c r="B79" s="6"/>
      <c r="C79" s="6"/>
      <c r="D79" s="10"/>
      <c r="E79" s="10"/>
      <c r="F79" s="62"/>
      <c r="G79" s="10"/>
      <c r="H79" s="10"/>
      <c r="I79" s="10"/>
      <c r="J79" s="10"/>
      <c r="K79" s="10"/>
      <c r="L79" s="10"/>
      <c r="M79" s="10"/>
      <c r="N79" s="7"/>
      <c r="O79" s="19">
        <f>((H79-1)*(1-(IF(I79="no",0,'month 3 only'!$B$3)))+1)</f>
        <v>5.0000000000000044E-2</v>
      </c>
      <c r="P79" s="19">
        <f t="shared" si="1"/>
        <v>0</v>
      </c>
      <c r="Q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" s="20">
        <f>IF(ISBLANK(N79),,IF(ISBLANK(H79),,(IF(N79="WON-EW",((((O79-1)*K79)*'month 3 only'!$B$2)+('month 3 only'!$B$2*(O79-1))),IF(N79="WON",((((O79-1)*K79)*'month 3 only'!$B$2)+('month 3 only'!$B$2*(O79-1))),IF(N79="PLACED",((((O79-1)*K79)*'month 3 only'!$B$2)-'month 3 only'!$B$2),IF(K79=0,-'month 3 only'!$B$2,IF(K79=0,-'month 3 only'!$B$2,-('month 3 only'!$B$2*2)))))))*D79))</f>
        <v>0</v>
      </c>
    </row>
    <row r="80" spans="1:18" s="2" customFormat="1" ht="15.75" x14ac:dyDescent="0.25">
      <c r="A80" s="34"/>
      <c r="B80" s="56"/>
      <c r="C80" s="56"/>
      <c r="D80" s="57"/>
      <c r="E80" s="57"/>
      <c r="F80" s="63"/>
      <c r="G80" s="57"/>
      <c r="H80" s="57"/>
      <c r="I80" s="57"/>
      <c r="J80" s="57"/>
      <c r="K80" s="57"/>
      <c r="L80" s="57"/>
      <c r="M80" s="57"/>
      <c r="N80" s="33"/>
      <c r="O80" s="19">
        <f>((H80-1)*(1-(IF(I80="no",0,'month 3 only'!$B$3)))+1)</f>
        <v>5.0000000000000044E-2</v>
      </c>
      <c r="P80" s="19">
        <f t="shared" si="1"/>
        <v>0</v>
      </c>
      <c r="Q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" s="20">
        <f>IF(ISBLANK(N80),,IF(ISBLANK(H80),,(IF(N80="WON-EW",((((O80-1)*K80)*'month 3 only'!$B$2)+('month 3 only'!$B$2*(O80-1))),IF(N80="WON",((((O80-1)*K80)*'month 3 only'!$B$2)+('month 3 only'!$B$2*(O80-1))),IF(N80="PLACED",((((O80-1)*K80)*'month 3 only'!$B$2)-'month 3 only'!$B$2),IF(K80=0,-'month 3 only'!$B$2,IF(K80=0,-'month 3 only'!$B$2,-('month 3 only'!$B$2*2)))))))*D80))</f>
        <v>0</v>
      </c>
    </row>
    <row r="81" spans="1:18" ht="15" x14ac:dyDescent="0.2">
      <c r="A81" s="9"/>
      <c r="B81" s="6"/>
      <c r="C81" s="6"/>
      <c r="D81" s="10"/>
      <c r="E81" s="10"/>
      <c r="F81" s="62"/>
      <c r="G81" s="10"/>
      <c r="H81" s="10"/>
      <c r="I81" s="10"/>
      <c r="J81" s="10"/>
      <c r="K81" s="10"/>
      <c r="L81" s="10"/>
      <c r="M81" s="10"/>
      <c r="N81" s="7"/>
      <c r="O81" s="19">
        <f>((H81-1)*(1-(IF(I81="no",0,'month 3 only'!$B$3)))+1)</f>
        <v>5.0000000000000044E-2</v>
      </c>
      <c r="P81" s="19">
        <f t="shared" si="1"/>
        <v>0</v>
      </c>
      <c r="Q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" s="20">
        <f>IF(ISBLANK(N81),,IF(ISBLANK(H81),,(IF(N81="WON-EW",((((O81-1)*K81)*'month 3 only'!$B$2)+('month 3 only'!$B$2*(O81-1))),IF(N81="WON",((((O81-1)*K81)*'month 3 only'!$B$2)+('month 3 only'!$B$2*(O81-1))),IF(N81="PLACED",((((O81-1)*K81)*'month 3 only'!$B$2)-'month 3 only'!$B$2),IF(K81=0,-'month 3 only'!$B$2,IF(K81=0,-'month 3 only'!$B$2,-('month 3 only'!$B$2*2)))))))*D81))</f>
        <v>0</v>
      </c>
    </row>
    <row r="82" spans="1:18" ht="15" x14ac:dyDescent="0.2">
      <c r="A82" s="9"/>
      <c r="B82" s="6"/>
      <c r="C82" s="6"/>
      <c r="D82" s="10"/>
      <c r="E82" s="10"/>
      <c r="F82" s="62"/>
      <c r="G82" s="10"/>
      <c r="H82" s="10"/>
      <c r="I82" s="10"/>
      <c r="J82" s="10"/>
      <c r="K82" s="10"/>
      <c r="L82" s="10"/>
      <c r="M82" s="10"/>
      <c r="N82" s="7"/>
      <c r="O82" s="19">
        <f>((H82-1)*(1-(IF(I82="no",0,'month 3 only'!$B$3)))+1)</f>
        <v>5.0000000000000044E-2</v>
      </c>
      <c r="P82" s="19">
        <f t="shared" si="1"/>
        <v>0</v>
      </c>
      <c r="Q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" s="20">
        <f>IF(ISBLANK(N82),,IF(ISBLANK(H82),,(IF(N82="WON-EW",((((O82-1)*K82)*'month 3 only'!$B$2)+('month 3 only'!$B$2*(O82-1))),IF(N82="WON",((((O82-1)*K82)*'month 3 only'!$B$2)+('month 3 only'!$B$2*(O82-1))),IF(N82="PLACED",((((O82-1)*K82)*'month 3 only'!$B$2)-'month 3 only'!$B$2),IF(K82=0,-'month 3 only'!$B$2,IF(K82=0,-'month 3 only'!$B$2,-('month 3 only'!$B$2*2)))))))*D82))</f>
        <v>0</v>
      </c>
    </row>
    <row r="83" spans="1:18" ht="15" x14ac:dyDescent="0.2">
      <c r="A83" s="9"/>
      <c r="B83" s="6"/>
      <c r="C83" s="6"/>
      <c r="D83" s="10"/>
      <c r="E83" s="10"/>
      <c r="F83" s="62"/>
      <c r="G83" s="10"/>
      <c r="H83" s="10"/>
      <c r="I83" s="10"/>
      <c r="J83" s="10"/>
      <c r="K83" s="10"/>
      <c r="L83" s="10"/>
      <c r="M83" s="10"/>
      <c r="N83" s="7"/>
      <c r="O83" s="19">
        <f>((H83-1)*(1-(IF(I83="no",0,'month 3 only'!$B$3)))+1)</f>
        <v>5.0000000000000044E-2</v>
      </c>
      <c r="P83" s="19">
        <f t="shared" si="1"/>
        <v>0</v>
      </c>
      <c r="Q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" s="20">
        <f>IF(ISBLANK(N83),,IF(ISBLANK(H83),,(IF(N83="WON-EW",((((O83-1)*K83)*'month 3 only'!$B$2)+('month 3 only'!$B$2*(O83-1))),IF(N83="WON",((((O83-1)*K83)*'month 3 only'!$B$2)+('month 3 only'!$B$2*(O83-1))),IF(N83="PLACED",((((O83-1)*K83)*'month 3 only'!$B$2)-'month 3 only'!$B$2),IF(K83=0,-'month 3 only'!$B$2,IF(K83=0,-'month 3 only'!$B$2,-('month 3 only'!$B$2*2)))))))*D83))</f>
        <v>0</v>
      </c>
    </row>
    <row r="84" spans="1:18" ht="15" x14ac:dyDescent="0.2">
      <c r="A84" s="9"/>
      <c r="B84" s="6"/>
      <c r="C84" s="6"/>
      <c r="D84" s="10"/>
      <c r="E84" s="10"/>
      <c r="F84" s="62"/>
      <c r="G84" s="10"/>
      <c r="H84" s="10"/>
      <c r="I84" s="10"/>
      <c r="J84" s="10"/>
      <c r="K84" s="10"/>
      <c r="L84" s="10"/>
      <c r="M84" s="10"/>
      <c r="N84" s="7"/>
      <c r="O84" s="19">
        <f>((H84-1)*(1-(IF(I84="no",0,'month 3 only'!$B$3)))+1)</f>
        <v>5.0000000000000044E-2</v>
      </c>
      <c r="P84" s="19">
        <f t="shared" si="1"/>
        <v>0</v>
      </c>
      <c r="Q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" s="20">
        <f>IF(ISBLANK(N84),,IF(ISBLANK(H84),,(IF(N84="WON-EW",((((O84-1)*K84)*'month 3 only'!$B$2)+('month 3 only'!$B$2*(O84-1))),IF(N84="WON",((((O84-1)*K84)*'month 3 only'!$B$2)+('month 3 only'!$B$2*(O84-1))),IF(N84="PLACED",((((O84-1)*K84)*'month 3 only'!$B$2)-'month 3 only'!$B$2),IF(K84=0,-'month 3 only'!$B$2,IF(K84=0,-'month 3 only'!$B$2,-('month 3 only'!$B$2*2)))))))*D84))</f>
        <v>0</v>
      </c>
    </row>
    <row r="85" spans="1:18" ht="15" x14ac:dyDescent="0.2">
      <c r="A85" s="9"/>
      <c r="B85" s="6"/>
      <c r="C85" s="6"/>
      <c r="D85" s="10"/>
      <c r="E85" s="10"/>
      <c r="F85" s="62"/>
      <c r="G85" s="10"/>
      <c r="H85" s="10"/>
      <c r="I85" s="10"/>
      <c r="J85" s="10"/>
      <c r="K85" s="10"/>
      <c r="L85" s="10"/>
      <c r="M85" s="10"/>
      <c r="N85" s="7"/>
      <c r="O85" s="19">
        <f>((H85-1)*(1-(IF(I85="no",0,'month 3 only'!$B$3)))+1)</f>
        <v>5.0000000000000044E-2</v>
      </c>
      <c r="P85" s="19">
        <f t="shared" si="1"/>
        <v>0</v>
      </c>
      <c r="Q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" s="20">
        <f>IF(ISBLANK(N85),,IF(ISBLANK(H85),,(IF(N85="WON-EW",((((O85-1)*K85)*'month 3 only'!$B$2)+('month 3 only'!$B$2*(O85-1))),IF(N85="WON",((((O85-1)*K85)*'month 3 only'!$B$2)+('month 3 only'!$B$2*(O85-1))),IF(N85="PLACED",((((O85-1)*K85)*'month 3 only'!$B$2)-'month 3 only'!$B$2),IF(K85=0,-'month 3 only'!$B$2,IF(K85=0,-'month 3 only'!$B$2,-('month 3 only'!$B$2*2)))))))*D85))</f>
        <v>0</v>
      </c>
    </row>
    <row r="86" spans="1:18" ht="15" x14ac:dyDescent="0.2">
      <c r="A86" s="9"/>
      <c r="B86" s="6"/>
      <c r="C86" s="6"/>
      <c r="D86" s="10"/>
      <c r="E86" s="10"/>
      <c r="F86" s="62"/>
      <c r="G86" s="10"/>
      <c r="H86" s="10"/>
      <c r="I86" s="10"/>
      <c r="J86" s="10"/>
      <c r="K86" s="10"/>
      <c r="L86" s="10"/>
      <c r="M86" s="10"/>
      <c r="N86" s="7"/>
      <c r="O86" s="19">
        <f>((H86-1)*(1-(IF(I86="no",0,'month 3 only'!$B$3)))+1)</f>
        <v>5.0000000000000044E-2</v>
      </c>
      <c r="P86" s="19">
        <f t="shared" si="1"/>
        <v>0</v>
      </c>
      <c r="Q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" s="20">
        <f>IF(ISBLANK(N86),,IF(ISBLANK(H86),,(IF(N86="WON-EW",((((O86-1)*K86)*'month 3 only'!$B$2)+('month 3 only'!$B$2*(O86-1))),IF(N86="WON",((((O86-1)*K86)*'month 3 only'!$B$2)+('month 3 only'!$B$2*(O86-1))),IF(N86="PLACED",((((O86-1)*K86)*'month 3 only'!$B$2)-'month 3 only'!$B$2),IF(K86=0,-'month 3 only'!$B$2,IF(K86=0,-'month 3 only'!$B$2,-('month 3 only'!$B$2*2)))))))*D86))</f>
        <v>0</v>
      </c>
    </row>
    <row r="87" spans="1:18" ht="15" x14ac:dyDescent="0.2">
      <c r="A87" s="9"/>
      <c r="B87" s="6"/>
      <c r="C87" s="6"/>
      <c r="D87" s="10"/>
      <c r="E87" s="10"/>
      <c r="F87" s="62"/>
      <c r="G87" s="10"/>
      <c r="H87" s="10"/>
      <c r="I87" s="10"/>
      <c r="J87" s="10"/>
      <c r="K87" s="10"/>
      <c r="L87" s="10"/>
      <c r="M87" s="10"/>
      <c r="N87" s="7"/>
      <c r="O87" s="19">
        <f>((H87-1)*(1-(IF(I87="no",0,'month 3 only'!$B$3)))+1)</f>
        <v>5.0000000000000044E-2</v>
      </c>
      <c r="P87" s="19">
        <f t="shared" ref="P87:P150" si="2">D87*IF(J87="yes",2,1)</f>
        <v>0</v>
      </c>
      <c r="Q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" s="20">
        <f>IF(ISBLANK(N87),,IF(ISBLANK(H87),,(IF(N87="WON-EW",((((O87-1)*K87)*'month 3 only'!$B$2)+('month 3 only'!$B$2*(O87-1))),IF(N87="WON",((((O87-1)*K87)*'month 3 only'!$B$2)+('month 3 only'!$B$2*(O87-1))),IF(N87="PLACED",((((O87-1)*K87)*'month 3 only'!$B$2)-'month 3 only'!$B$2),IF(K87=0,-'month 3 only'!$B$2,IF(K87=0,-'month 3 only'!$B$2,-('month 3 only'!$B$2*2)))))))*D87))</f>
        <v>0</v>
      </c>
    </row>
    <row r="88" spans="1:18" ht="15" x14ac:dyDescent="0.2">
      <c r="A88" s="9"/>
      <c r="B88" s="6"/>
      <c r="C88" s="6"/>
      <c r="D88" s="10"/>
      <c r="E88" s="10"/>
      <c r="F88" s="62"/>
      <c r="G88" s="10"/>
      <c r="H88" s="10"/>
      <c r="I88" s="10"/>
      <c r="J88" s="10"/>
      <c r="K88" s="10"/>
      <c r="L88" s="10"/>
      <c r="M88" s="10"/>
      <c r="N88" s="7"/>
      <c r="O88" s="19">
        <f>((H88-1)*(1-(IF(I88="no",0,'month 3 only'!$B$3)))+1)</f>
        <v>5.0000000000000044E-2</v>
      </c>
      <c r="P88" s="19">
        <f t="shared" si="2"/>
        <v>0</v>
      </c>
      <c r="Q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" s="20">
        <f>IF(ISBLANK(N88),,IF(ISBLANK(H88),,(IF(N88="WON-EW",((((O88-1)*K88)*'month 3 only'!$B$2)+('month 3 only'!$B$2*(O88-1))),IF(N88="WON",((((O88-1)*K88)*'month 3 only'!$B$2)+('month 3 only'!$B$2*(O88-1))),IF(N88="PLACED",((((O88-1)*K88)*'month 3 only'!$B$2)-'month 3 only'!$B$2),IF(K88=0,-'month 3 only'!$B$2,IF(K88=0,-'month 3 only'!$B$2,-('month 3 only'!$B$2*2)))))))*D88))</f>
        <v>0</v>
      </c>
    </row>
    <row r="89" spans="1:18" ht="15" x14ac:dyDescent="0.2">
      <c r="A89" s="9"/>
      <c r="B89" s="6"/>
      <c r="C89" s="6"/>
      <c r="D89" s="10"/>
      <c r="E89" s="10"/>
      <c r="F89" s="62"/>
      <c r="G89" s="10"/>
      <c r="H89" s="10"/>
      <c r="I89" s="10"/>
      <c r="J89" s="10"/>
      <c r="K89" s="10"/>
      <c r="L89" s="10"/>
      <c r="M89" s="10"/>
      <c r="N89" s="7"/>
      <c r="O89" s="19">
        <f>((H89-1)*(1-(IF(I89="no",0,'month 3 only'!$B$3)))+1)</f>
        <v>5.0000000000000044E-2</v>
      </c>
      <c r="P89" s="19">
        <f t="shared" si="2"/>
        <v>0</v>
      </c>
      <c r="Q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" s="20">
        <f>IF(ISBLANK(N89),,IF(ISBLANK(H89),,(IF(N89="WON-EW",((((O89-1)*K89)*'month 3 only'!$B$2)+('month 3 only'!$B$2*(O89-1))),IF(N89="WON",((((O89-1)*K89)*'month 3 only'!$B$2)+('month 3 only'!$B$2*(O89-1))),IF(N89="PLACED",((((O89-1)*K89)*'month 3 only'!$B$2)-'month 3 only'!$B$2),IF(K89=0,-'month 3 only'!$B$2,IF(K89=0,-'month 3 only'!$B$2,-('month 3 only'!$B$2*2)))))))*D89))</f>
        <v>0</v>
      </c>
    </row>
    <row r="90" spans="1:18" ht="15" x14ac:dyDescent="0.2">
      <c r="A90" s="9"/>
      <c r="B90" s="6"/>
      <c r="C90" s="6"/>
      <c r="D90" s="10"/>
      <c r="E90" s="10"/>
      <c r="F90" s="62"/>
      <c r="G90" s="10"/>
      <c r="H90" s="10"/>
      <c r="I90" s="10"/>
      <c r="J90" s="10"/>
      <c r="K90" s="10"/>
      <c r="L90" s="10"/>
      <c r="M90" s="10"/>
      <c r="N90" s="7"/>
      <c r="O90" s="19">
        <f>((H90-1)*(1-(IF(I90="no",0,'month 3 only'!$B$3)))+1)</f>
        <v>5.0000000000000044E-2</v>
      </c>
      <c r="P90" s="19">
        <f t="shared" si="2"/>
        <v>0</v>
      </c>
      <c r="Q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" s="20">
        <f>IF(ISBLANK(N90),,IF(ISBLANK(H90),,(IF(N90="WON-EW",((((O90-1)*K90)*'month 3 only'!$B$2)+('month 3 only'!$B$2*(O90-1))),IF(N90="WON",((((O90-1)*K90)*'month 3 only'!$B$2)+('month 3 only'!$B$2*(O90-1))),IF(N90="PLACED",((((O90-1)*K90)*'month 3 only'!$B$2)-'month 3 only'!$B$2),IF(K90=0,-'month 3 only'!$B$2,IF(K90=0,-'month 3 only'!$B$2,-('month 3 only'!$B$2*2)))))))*D90))</f>
        <v>0</v>
      </c>
    </row>
    <row r="91" spans="1:18" ht="15" x14ac:dyDescent="0.2">
      <c r="A91" s="9"/>
      <c r="B91" s="6"/>
      <c r="C91" s="6"/>
      <c r="D91" s="10"/>
      <c r="E91" s="10"/>
      <c r="F91" s="62"/>
      <c r="G91" s="10"/>
      <c r="H91" s="10"/>
      <c r="I91" s="10"/>
      <c r="J91" s="10"/>
      <c r="K91" s="10"/>
      <c r="L91" s="10"/>
      <c r="M91" s="10"/>
      <c r="N91" s="7"/>
      <c r="O91" s="19">
        <f>((H91-1)*(1-(IF(I91="no",0,'month 3 only'!$B$3)))+1)</f>
        <v>5.0000000000000044E-2</v>
      </c>
      <c r="P91" s="19">
        <f t="shared" si="2"/>
        <v>0</v>
      </c>
      <c r="Q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" s="20">
        <f>IF(ISBLANK(N91),,IF(ISBLANK(H91),,(IF(N91="WON-EW",((((O91-1)*K91)*'month 3 only'!$B$2)+('month 3 only'!$B$2*(O91-1))),IF(N91="WON",((((O91-1)*K91)*'month 3 only'!$B$2)+('month 3 only'!$B$2*(O91-1))),IF(N91="PLACED",((((O91-1)*K91)*'month 3 only'!$B$2)-'month 3 only'!$B$2),IF(K91=0,-'month 3 only'!$B$2,IF(K91=0,-'month 3 only'!$B$2,-('month 3 only'!$B$2*2)))))))*D91))</f>
        <v>0</v>
      </c>
    </row>
    <row r="92" spans="1:18" ht="15" x14ac:dyDescent="0.2">
      <c r="A92" s="9"/>
      <c r="B92" s="6"/>
      <c r="C92" s="6"/>
      <c r="D92" s="10"/>
      <c r="E92" s="10"/>
      <c r="F92" s="62"/>
      <c r="G92" s="10"/>
      <c r="H92" s="10"/>
      <c r="I92" s="10"/>
      <c r="J92" s="10"/>
      <c r="K92" s="10"/>
      <c r="L92" s="10"/>
      <c r="M92" s="10"/>
      <c r="N92" s="7"/>
      <c r="O92" s="19">
        <f>((H92-1)*(1-(IF(I92="no",0,'month 3 only'!$B$3)))+1)</f>
        <v>5.0000000000000044E-2</v>
      </c>
      <c r="P92" s="19">
        <f t="shared" si="2"/>
        <v>0</v>
      </c>
      <c r="Q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" s="20">
        <f>IF(ISBLANK(N92),,IF(ISBLANK(H92),,(IF(N92="WON-EW",((((O92-1)*K92)*'month 3 only'!$B$2)+('month 3 only'!$B$2*(O92-1))),IF(N92="WON",((((O92-1)*K92)*'month 3 only'!$B$2)+('month 3 only'!$B$2*(O92-1))),IF(N92="PLACED",((((O92-1)*K92)*'month 3 only'!$B$2)-'month 3 only'!$B$2),IF(K92=0,-'month 3 only'!$B$2,IF(K92=0,-'month 3 only'!$B$2,-('month 3 only'!$B$2*2)))))))*D92))</f>
        <v>0</v>
      </c>
    </row>
    <row r="93" spans="1:18" ht="15" x14ac:dyDescent="0.2">
      <c r="A93" s="9"/>
      <c r="B93" s="6"/>
      <c r="C93" s="6"/>
      <c r="D93" s="10"/>
      <c r="E93" s="10"/>
      <c r="F93" s="62"/>
      <c r="G93" s="10"/>
      <c r="H93" s="10"/>
      <c r="I93" s="10"/>
      <c r="J93" s="10"/>
      <c r="K93" s="10"/>
      <c r="L93" s="10"/>
      <c r="M93" s="10"/>
      <c r="N93" s="7"/>
      <c r="O93" s="19">
        <f>((H93-1)*(1-(IF(I93="no",0,'month 3 only'!$B$3)))+1)</f>
        <v>5.0000000000000044E-2</v>
      </c>
      <c r="P93" s="19">
        <f t="shared" si="2"/>
        <v>0</v>
      </c>
      <c r="Q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" s="20">
        <f>IF(ISBLANK(N93),,IF(ISBLANK(H93),,(IF(N93="WON-EW",((((O93-1)*K93)*'month 3 only'!$B$2)+('month 3 only'!$B$2*(O93-1))),IF(N93="WON",((((O93-1)*K93)*'month 3 only'!$B$2)+('month 3 only'!$B$2*(O93-1))),IF(N93="PLACED",((((O93-1)*K93)*'month 3 only'!$B$2)-'month 3 only'!$B$2),IF(K93=0,-'month 3 only'!$B$2,IF(K93=0,-'month 3 only'!$B$2,-('month 3 only'!$B$2*2)))))))*D93))</f>
        <v>0</v>
      </c>
    </row>
    <row r="94" spans="1:18" s="30" customFormat="1" ht="15" x14ac:dyDescent="0.2">
      <c r="A94" s="9"/>
      <c r="B94" s="6"/>
      <c r="C94" s="6"/>
      <c r="D94" s="10"/>
      <c r="E94" s="10"/>
      <c r="F94" s="62"/>
      <c r="G94" s="10"/>
      <c r="H94" s="10"/>
      <c r="I94" s="10"/>
      <c r="J94" s="10"/>
      <c r="K94" s="10"/>
      <c r="L94" s="10"/>
      <c r="M94" s="10"/>
      <c r="N94" s="7"/>
      <c r="O94" s="19">
        <f>((H94-1)*(1-(IF(I94="no",0,'month 3 only'!$B$3)))+1)</f>
        <v>5.0000000000000044E-2</v>
      </c>
      <c r="P94" s="19">
        <f t="shared" si="2"/>
        <v>0</v>
      </c>
      <c r="Q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" s="20">
        <f>IF(ISBLANK(N94),,IF(ISBLANK(H94),,(IF(N94="WON-EW",((((O94-1)*K94)*'month 3 only'!$B$2)+('month 3 only'!$B$2*(O94-1))),IF(N94="WON",((((O94-1)*K94)*'month 3 only'!$B$2)+('month 3 only'!$B$2*(O94-1))),IF(N94="PLACED",((((O94-1)*K94)*'month 3 only'!$B$2)-'month 3 only'!$B$2),IF(K94=0,-'month 3 only'!$B$2,IF(K94=0,-'month 3 only'!$B$2,-('month 3 only'!$B$2*2)))))))*D94))</f>
        <v>0</v>
      </c>
    </row>
    <row r="95" spans="1:18" s="30" customFormat="1" ht="15" x14ac:dyDescent="0.2">
      <c r="A95" s="9"/>
      <c r="B95" s="6"/>
      <c r="C95" s="6"/>
      <c r="D95" s="10"/>
      <c r="E95" s="10"/>
      <c r="F95" s="62"/>
      <c r="G95" s="10"/>
      <c r="H95" s="10"/>
      <c r="I95" s="10"/>
      <c r="J95" s="10"/>
      <c r="K95" s="10"/>
      <c r="L95" s="10"/>
      <c r="M95" s="10"/>
      <c r="N95" s="7"/>
      <c r="O95" s="19">
        <f>((H95-1)*(1-(IF(I95="no",0,'month 3 only'!$B$3)))+1)</f>
        <v>5.0000000000000044E-2</v>
      </c>
      <c r="P95" s="19">
        <f t="shared" si="2"/>
        <v>0</v>
      </c>
      <c r="Q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" s="20">
        <f>IF(ISBLANK(N95),,IF(ISBLANK(H95),,(IF(N95="WON-EW",((((O95-1)*K95)*'month 3 only'!$B$2)+('month 3 only'!$B$2*(O95-1))),IF(N95="WON",((((O95-1)*K95)*'month 3 only'!$B$2)+('month 3 only'!$B$2*(O95-1))),IF(N95="PLACED",((((O95-1)*K95)*'month 3 only'!$B$2)-'month 3 only'!$B$2),IF(K95=0,-'month 3 only'!$B$2,IF(K95=0,-'month 3 only'!$B$2,-('month 3 only'!$B$2*2)))))))*D95))</f>
        <v>0</v>
      </c>
    </row>
    <row r="96" spans="1:18" s="30" customFormat="1" ht="15" x14ac:dyDescent="0.2">
      <c r="A96" s="9"/>
      <c r="B96" s="6"/>
      <c r="C96" s="6"/>
      <c r="D96" s="10"/>
      <c r="E96" s="10"/>
      <c r="F96" s="62"/>
      <c r="G96" s="10"/>
      <c r="H96" s="10"/>
      <c r="I96" s="10"/>
      <c r="J96" s="10"/>
      <c r="K96" s="10"/>
      <c r="L96" s="10"/>
      <c r="M96" s="10"/>
      <c r="N96" s="7"/>
      <c r="O96" s="19">
        <f>((H96-1)*(1-(IF(I96="no",0,'month 3 only'!$B$3)))+1)</f>
        <v>5.0000000000000044E-2</v>
      </c>
      <c r="P96" s="19">
        <f t="shared" si="2"/>
        <v>0</v>
      </c>
      <c r="Q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" s="20">
        <f>IF(ISBLANK(N96),,IF(ISBLANK(H96),,(IF(N96="WON-EW",((((O96-1)*K96)*'month 3 only'!$B$2)+('month 3 only'!$B$2*(O96-1))),IF(N96="WON",((((O96-1)*K96)*'month 3 only'!$B$2)+('month 3 only'!$B$2*(O96-1))),IF(N96="PLACED",((((O96-1)*K96)*'month 3 only'!$B$2)-'month 3 only'!$B$2),IF(K96=0,-'month 3 only'!$B$2,IF(K96=0,-'month 3 only'!$B$2,-('month 3 only'!$B$2*2)))))))*D96))</f>
        <v>0</v>
      </c>
    </row>
    <row r="97" spans="1:91" s="30" customFormat="1" ht="15" x14ac:dyDescent="0.2">
      <c r="A97" s="9"/>
      <c r="B97" s="6"/>
      <c r="C97" s="6"/>
      <c r="D97" s="10"/>
      <c r="E97" s="10"/>
      <c r="F97" s="62"/>
      <c r="G97" s="10"/>
      <c r="H97" s="10"/>
      <c r="I97" s="10"/>
      <c r="J97" s="10"/>
      <c r="K97" s="10"/>
      <c r="L97" s="10"/>
      <c r="M97" s="10"/>
      <c r="N97" s="7"/>
      <c r="O97" s="19">
        <f>((H97-1)*(1-(IF(I97="no",0,'month 3 only'!$B$3)))+1)</f>
        <v>5.0000000000000044E-2</v>
      </c>
      <c r="P97" s="19">
        <f t="shared" si="2"/>
        <v>0</v>
      </c>
      <c r="Q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" s="20">
        <f>IF(ISBLANK(N97),,IF(ISBLANK(H97),,(IF(N97="WON-EW",((((O97-1)*K97)*'month 3 only'!$B$2)+('month 3 only'!$B$2*(O97-1))),IF(N97="WON",((((O97-1)*K97)*'month 3 only'!$B$2)+('month 3 only'!$B$2*(O97-1))),IF(N97="PLACED",((((O97-1)*K97)*'month 3 only'!$B$2)-'month 3 only'!$B$2),IF(K97=0,-'month 3 only'!$B$2,IF(K97=0,-'month 3 only'!$B$2,-('month 3 only'!$B$2*2)))))))*D97))</f>
        <v>0</v>
      </c>
    </row>
    <row r="98" spans="1:91" s="51" customFormat="1" ht="15" x14ac:dyDescent="0.2">
      <c r="A98" s="9"/>
      <c r="B98" s="6"/>
      <c r="C98" s="6"/>
      <c r="D98" s="10"/>
      <c r="E98" s="10"/>
      <c r="F98" s="62"/>
      <c r="G98" s="10"/>
      <c r="H98" s="10"/>
      <c r="I98" s="10"/>
      <c r="J98" s="10"/>
      <c r="K98" s="10"/>
      <c r="L98" s="10"/>
      <c r="M98" s="10"/>
      <c r="N98" s="7"/>
      <c r="O98" s="19">
        <f>((H98-1)*(1-(IF(I98="no",0,'month 3 only'!$B$3)))+1)</f>
        <v>5.0000000000000044E-2</v>
      </c>
      <c r="P98" s="19">
        <f t="shared" si="2"/>
        <v>0</v>
      </c>
      <c r="Q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" s="20">
        <f>IF(ISBLANK(N98),,IF(ISBLANK(H98),,(IF(N98="WON-EW",((((O98-1)*K98)*'month 3 only'!$B$2)+('month 3 only'!$B$2*(O98-1))),IF(N98="WON",((((O98-1)*K98)*'month 3 only'!$B$2)+('month 3 only'!$B$2*(O98-1))),IF(N98="PLACED",((((O98-1)*K98)*'month 3 only'!$B$2)-'month 3 only'!$B$2),IF(K98=0,-'month 3 only'!$B$2,IF(K98=0,-'month 3 only'!$B$2,-('month 3 only'!$B$2*2)))))))*D98))</f>
        <v>0</v>
      </c>
      <c r="S98" s="30"/>
      <c r="T98" s="30"/>
      <c r="U98" s="30"/>
      <c r="V98" s="5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</row>
    <row r="99" spans="1:91" s="52" customFormat="1" ht="15" x14ac:dyDescent="0.2">
      <c r="A99" s="9"/>
      <c r="B99" s="6"/>
      <c r="C99" s="6"/>
      <c r="D99" s="10"/>
      <c r="E99" s="10"/>
      <c r="F99" s="62"/>
      <c r="G99" s="10"/>
      <c r="H99" s="10"/>
      <c r="I99" s="10"/>
      <c r="J99" s="10"/>
      <c r="K99" s="10"/>
      <c r="L99" s="10"/>
      <c r="M99" s="10"/>
      <c r="N99" s="7"/>
      <c r="O99" s="19">
        <f>((H99-1)*(1-(IF(I99="no",0,'month 3 only'!$B$3)))+1)</f>
        <v>5.0000000000000044E-2</v>
      </c>
      <c r="P99" s="19">
        <f t="shared" si="2"/>
        <v>0</v>
      </c>
      <c r="Q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" s="20">
        <f>IF(ISBLANK(N99),,IF(ISBLANK(H99),,(IF(N99="WON-EW",((((O99-1)*K99)*'month 3 only'!$B$2)+('month 3 only'!$B$2*(O99-1))),IF(N99="WON",((((O99-1)*K99)*'month 3 only'!$B$2)+('month 3 only'!$B$2*(O99-1))),IF(N99="PLACED",((((O99-1)*K99)*'month 3 only'!$B$2)-'month 3 only'!$B$2),IF(K99=0,-'month 3 only'!$B$2,IF(K99=0,-'month 3 only'!$B$2,-('month 3 only'!$B$2*2)))))))*D99))</f>
        <v>0</v>
      </c>
      <c r="S99" s="30"/>
      <c r="T99" s="30"/>
      <c r="U99" s="30"/>
      <c r="V99" s="53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</row>
    <row r="100" spans="1:91" s="52" customFormat="1" ht="15" x14ac:dyDescent="0.2">
      <c r="A100" s="9"/>
      <c r="B100" s="6"/>
      <c r="C100" s="6"/>
      <c r="D100" s="10"/>
      <c r="E100" s="10"/>
      <c r="F100" s="62"/>
      <c r="G100" s="10"/>
      <c r="H100" s="10"/>
      <c r="I100" s="10"/>
      <c r="J100" s="10"/>
      <c r="K100" s="10"/>
      <c r="L100" s="10"/>
      <c r="M100" s="10"/>
      <c r="N100" s="7"/>
      <c r="O100" s="19">
        <f>((H100-1)*(1-(IF(I100="no",0,'month 3 only'!$B$3)))+1)</f>
        <v>5.0000000000000044E-2</v>
      </c>
      <c r="P100" s="19">
        <f t="shared" si="2"/>
        <v>0</v>
      </c>
      <c r="Q1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" s="20">
        <f>IF(ISBLANK(N100),,IF(ISBLANK(H100),,(IF(N100="WON-EW",((((O100-1)*K100)*'month 3 only'!$B$2)+('month 3 only'!$B$2*(O100-1))),IF(N100="WON",((((O100-1)*K100)*'month 3 only'!$B$2)+('month 3 only'!$B$2*(O100-1))),IF(N100="PLACED",((((O100-1)*K100)*'month 3 only'!$B$2)-'month 3 only'!$B$2),IF(K100=0,-'month 3 only'!$B$2,IF(K100=0,-'month 3 only'!$B$2,-('month 3 only'!$B$2*2)))))))*D100))</f>
        <v>0</v>
      </c>
      <c r="S100" s="30"/>
      <c r="T100" s="30"/>
      <c r="U100" s="30"/>
      <c r="V100" s="53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</row>
    <row r="101" spans="1:91" s="52" customFormat="1" ht="15" x14ac:dyDescent="0.2">
      <c r="A101" s="9"/>
      <c r="B101" s="6"/>
      <c r="C101" s="6"/>
      <c r="D101" s="10"/>
      <c r="E101" s="10"/>
      <c r="F101" s="62"/>
      <c r="G101" s="10"/>
      <c r="H101" s="10"/>
      <c r="I101" s="10"/>
      <c r="J101" s="10"/>
      <c r="K101" s="10"/>
      <c r="L101" s="10"/>
      <c r="M101" s="10"/>
      <c r="N101" s="7"/>
      <c r="O101" s="19">
        <f>((H101-1)*(1-(IF(I101="no",0,'month 3 only'!$B$3)))+1)</f>
        <v>5.0000000000000044E-2</v>
      </c>
      <c r="P101" s="19">
        <f t="shared" si="2"/>
        <v>0</v>
      </c>
      <c r="Q1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" s="20">
        <f>IF(ISBLANK(N101),,IF(ISBLANK(H101),,(IF(N101="WON-EW",((((O101-1)*K101)*'month 3 only'!$B$2)+('month 3 only'!$B$2*(O101-1))),IF(N101="WON",((((O101-1)*K101)*'month 3 only'!$B$2)+('month 3 only'!$B$2*(O101-1))),IF(N101="PLACED",((((O101-1)*K101)*'month 3 only'!$B$2)-'month 3 only'!$B$2),IF(K101=0,-'month 3 only'!$B$2,IF(K101=0,-'month 3 only'!$B$2,-('month 3 only'!$B$2*2)))))))*D101))</f>
        <v>0</v>
      </c>
      <c r="S101" s="30"/>
      <c r="T101" s="30"/>
      <c r="U101" s="30"/>
      <c r="V101" s="53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</row>
    <row r="102" spans="1:91" s="52" customFormat="1" ht="15" x14ac:dyDescent="0.2">
      <c r="A102" s="9"/>
      <c r="B102" s="6"/>
      <c r="C102" s="6"/>
      <c r="D102" s="10"/>
      <c r="E102" s="10"/>
      <c r="F102" s="62"/>
      <c r="G102" s="10"/>
      <c r="H102" s="10"/>
      <c r="I102" s="10"/>
      <c r="J102" s="10"/>
      <c r="K102" s="10"/>
      <c r="L102" s="10"/>
      <c r="M102" s="10"/>
      <c r="N102" s="7"/>
      <c r="O102" s="19">
        <f>((H102-1)*(1-(IF(I102="no",0,'month 3 only'!$B$3)))+1)</f>
        <v>5.0000000000000044E-2</v>
      </c>
      <c r="P102" s="19">
        <f t="shared" si="2"/>
        <v>0</v>
      </c>
      <c r="Q1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" s="20">
        <f>IF(ISBLANK(N102),,IF(ISBLANK(H102),,(IF(N102="WON-EW",((((O102-1)*K102)*'month 3 only'!$B$2)+('month 3 only'!$B$2*(O102-1))),IF(N102="WON",((((O102-1)*K102)*'month 3 only'!$B$2)+('month 3 only'!$B$2*(O102-1))),IF(N102="PLACED",((((O102-1)*K102)*'month 3 only'!$B$2)-'month 3 only'!$B$2),IF(K102=0,-'month 3 only'!$B$2,IF(K102=0,-'month 3 only'!$B$2,-('month 3 only'!$B$2*2)))))))*D102))</f>
        <v>0</v>
      </c>
      <c r="S102" s="30"/>
      <c r="T102" s="30"/>
      <c r="U102" s="30"/>
      <c r="V102" s="53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</row>
    <row r="103" spans="1:91" s="52" customFormat="1" ht="15" x14ac:dyDescent="0.2">
      <c r="A103" s="9"/>
      <c r="B103" s="6"/>
      <c r="C103" s="6"/>
      <c r="D103" s="10"/>
      <c r="E103" s="10"/>
      <c r="F103" s="62"/>
      <c r="G103" s="10"/>
      <c r="H103" s="10"/>
      <c r="I103" s="10"/>
      <c r="J103" s="10"/>
      <c r="K103" s="10"/>
      <c r="L103" s="10"/>
      <c r="M103" s="10"/>
      <c r="N103" s="7"/>
      <c r="O103" s="19">
        <f>((H103-1)*(1-(IF(I103="no",0,'month 3 only'!$B$3)))+1)</f>
        <v>5.0000000000000044E-2</v>
      </c>
      <c r="P103" s="19">
        <f t="shared" si="2"/>
        <v>0</v>
      </c>
      <c r="Q1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" s="20">
        <f>IF(ISBLANK(N103),,IF(ISBLANK(H103),,(IF(N103="WON-EW",((((O103-1)*K103)*'month 3 only'!$B$2)+('month 3 only'!$B$2*(O103-1))),IF(N103="WON",((((O103-1)*K103)*'month 3 only'!$B$2)+('month 3 only'!$B$2*(O103-1))),IF(N103="PLACED",((((O103-1)*K103)*'month 3 only'!$B$2)-'month 3 only'!$B$2),IF(K103=0,-'month 3 only'!$B$2,IF(K103=0,-'month 3 only'!$B$2,-('month 3 only'!$B$2*2)))))))*D103))</f>
        <v>0</v>
      </c>
      <c r="S103" s="30"/>
      <c r="T103" s="30"/>
      <c r="U103" s="30"/>
      <c r="V103" s="53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</row>
    <row r="104" spans="1:91" s="52" customFormat="1" ht="15" x14ac:dyDescent="0.2">
      <c r="A104" s="9"/>
      <c r="B104" s="6"/>
      <c r="C104" s="6"/>
      <c r="D104" s="10"/>
      <c r="E104" s="10"/>
      <c r="F104" s="62"/>
      <c r="G104" s="10"/>
      <c r="H104" s="10"/>
      <c r="I104" s="10"/>
      <c r="J104" s="10"/>
      <c r="K104" s="10"/>
      <c r="L104" s="10"/>
      <c r="M104" s="10"/>
      <c r="N104" s="7"/>
      <c r="O104" s="19">
        <f>((H104-1)*(1-(IF(I104="no",0,'month 3 only'!$B$3)))+1)</f>
        <v>5.0000000000000044E-2</v>
      </c>
      <c r="P104" s="19">
        <f t="shared" si="2"/>
        <v>0</v>
      </c>
      <c r="Q1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" s="20">
        <f>IF(ISBLANK(N104),,IF(ISBLANK(H104),,(IF(N104="WON-EW",((((O104-1)*K104)*'month 3 only'!$B$2)+('month 3 only'!$B$2*(O104-1))),IF(N104="WON",((((O104-1)*K104)*'month 3 only'!$B$2)+('month 3 only'!$B$2*(O104-1))),IF(N104="PLACED",((((O104-1)*K104)*'month 3 only'!$B$2)-'month 3 only'!$B$2),IF(K104=0,-'month 3 only'!$B$2,IF(K104=0,-'month 3 only'!$B$2,-('month 3 only'!$B$2*2)))))))*D104))</f>
        <v>0</v>
      </c>
      <c r="S104" s="30"/>
      <c r="T104" s="30"/>
      <c r="U104" s="30"/>
      <c r="V104" s="53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</row>
    <row r="105" spans="1:91" s="52" customFormat="1" ht="15" x14ac:dyDescent="0.2">
      <c r="A105" s="9"/>
      <c r="B105" s="6"/>
      <c r="C105" s="6"/>
      <c r="D105" s="10"/>
      <c r="E105" s="10"/>
      <c r="F105" s="62"/>
      <c r="G105" s="10"/>
      <c r="H105" s="10"/>
      <c r="I105" s="10"/>
      <c r="J105" s="10"/>
      <c r="K105" s="10"/>
      <c r="L105" s="10"/>
      <c r="M105" s="10"/>
      <c r="N105" s="7"/>
      <c r="O105" s="19">
        <f>((H105-1)*(1-(IF(I105="no",0,'month 3 only'!$B$3)))+1)</f>
        <v>5.0000000000000044E-2</v>
      </c>
      <c r="P105" s="19">
        <f t="shared" si="2"/>
        <v>0</v>
      </c>
      <c r="Q1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" s="20">
        <f>IF(ISBLANK(N105),,IF(ISBLANK(H105),,(IF(N105="WON-EW",((((O105-1)*K105)*'month 3 only'!$B$2)+('month 3 only'!$B$2*(O105-1))),IF(N105="WON",((((O105-1)*K105)*'month 3 only'!$B$2)+('month 3 only'!$B$2*(O105-1))),IF(N105="PLACED",((((O105-1)*K105)*'month 3 only'!$B$2)-'month 3 only'!$B$2),IF(K105=0,-'month 3 only'!$B$2,IF(K105=0,-'month 3 only'!$B$2,-('month 3 only'!$B$2*2)))))))*D105))</f>
        <v>0</v>
      </c>
      <c r="S105" s="30"/>
      <c r="T105" s="30"/>
      <c r="U105" s="30"/>
      <c r="V105" s="53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</row>
    <row r="106" spans="1:91" s="52" customFormat="1" ht="15" x14ac:dyDescent="0.2">
      <c r="A106" s="9"/>
      <c r="B106" s="6"/>
      <c r="C106" s="6"/>
      <c r="D106" s="10"/>
      <c r="E106" s="10"/>
      <c r="F106" s="62"/>
      <c r="G106" s="10"/>
      <c r="H106" s="10"/>
      <c r="I106" s="10"/>
      <c r="J106" s="10"/>
      <c r="K106" s="10"/>
      <c r="L106" s="10"/>
      <c r="M106" s="10"/>
      <c r="N106" s="7"/>
      <c r="O106" s="19">
        <f>((H106-1)*(1-(IF(I106="no",0,'month 3 only'!$B$3)))+1)</f>
        <v>5.0000000000000044E-2</v>
      </c>
      <c r="P106" s="19">
        <f t="shared" si="2"/>
        <v>0</v>
      </c>
      <c r="Q1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" s="20">
        <f>IF(ISBLANK(N106),,IF(ISBLANK(H106),,(IF(N106="WON-EW",((((O106-1)*K106)*'month 3 only'!$B$2)+('month 3 only'!$B$2*(O106-1))),IF(N106="WON",((((O106-1)*K106)*'month 3 only'!$B$2)+('month 3 only'!$B$2*(O106-1))),IF(N106="PLACED",((((O106-1)*K106)*'month 3 only'!$B$2)-'month 3 only'!$B$2),IF(K106=0,-'month 3 only'!$B$2,IF(K106=0,-'month 3 only'!$B$2,-('month 3 only'!$B$2*2)))))))*D106))</f>
        <v>0</v>
      </c>
      <c r="S106" s="30"/>
      <c r="T106" s="30"/>
      <c r="U106" s="30"/>
      <c r="V106" s="53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</row>
    <row r="107" spans="1:91" s="52" customFormat="1" ht="15" x14ac:dyDescent="0.2">
      <c r="A107" s="9"/>
      <c r="B107" s="6"/>
      <c r="C107" s="6"/>
      <c r="D107" s="10"/>
      <c r="E107" s="10"/>
      <c r="F107" s="62"/>
      <c r="G107" s="10"/>
      <c r="H107" s="10"/>
      <c r="I107" s="10"/>
      <c r="J107" s="10"/>
      <c r="K107" s="10"/>
      <c r="L107" s="10"/>
      <c r="M107" s="10"/>
      <c r="N107" s="7"/>
      <c r="O107" s="19">
        <f>((H107-1)*(1-(IF(I107="no",0,'month 3 only'!$B$3)))+1)</f>
        <v>5.0000000000000044E-2</v>
      </c>
      <c r="P107" s="19">
        <f t="shared" si="2"/>
        <v>0</v>
      </c>
      <c r="Q1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" s="20">
        <f>IF(ISBLANK(N107),,IF(ISBLANK(H107),,(IF(N107="WON-EW",((((O107-1)*K107)*'month 3 only'!$B$2)+('month 3 only'!$B$2*(O107-1))),IF(N107="WON",((((O107-1)*K107)*'month 3 only'!$B$2)+('month 3 only'!$B$2*(O107-1))),IF(N107="PLACED",((((O107-1)*K107)*'month 3 only'!$B$2)-'month 3 only'!$B$2),IF(K107=0,-'month 3 only'!$B$2,IF(K107=0,-'month 3 only'!$B$2,-('month 3 only'!$B$2*2)))))))*D107))</f>
        <v>0</v>
      </c>
      <c r="S107" s="30"/>
      <c r="T107" s="30"/>
      <c r="U107" s="30"/>
      <c r="V107" s="53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</row>
    <row r="108" spans="1:91" s="52" customFormat="1" ht="15" x14ac:dyDescent="0.2">
      <c r="A108" s="9"/>
      <c r="B108" s="6"/>
      <c r="C108" s="6"/>
      <c r="D108" s="10"/>
      <c r="E108" s="10"/>
      <c r="F108" s="62"/>
      <c r="G108" s="10"/>
      <c r="H108" s="10"/>
      <c r="I108" s="10"/>
      <c r="J108" s="10"/>
      <c r="K108" s="10"/>
      <c r="L108" s="10"/>
      <c r="M108" s="10"/>
      <c r="N108" s="7"/>
      <c r="O108" s="19">
        <f>((H108-1)*(1-(IF(I108="no",0,'month 3 only'!$B$3)))+1)</f>
        <v>5.0000000000000044E-2</v>
      </c>
      <c r="P108" s="19">
        <f t="shared" si="2"/>
        <v>0</v>
      </c>
      <c r="Q1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" s="20">
        <f>IF(ISBLANK(N108),,IF(ISBLANK(H108),,(IF(N108="WON-EW",((((O108-1)*K108)*'month 3 only'!$B$2)+('month 3 only'!$B$2*(O108-1))),IF(N108="WON",((((O108-1)*K108)*'month 3 only'!$B$2)+('month 3 only'!$B$2*(O108-1))),IF(N108="PLACED",((((O108-1)*K108)*'month 3 only'!$B$2)-'month 3 only'!$B$2),IF(K108=0,-'month 3 only'!$B$2,IF(K108=0,-'month 3 only'!$B$2,-('month 3 only'!$B$2*2)))))))*D108))</f>
        <v>0</v>
      </c>
      <c r="S108" s="30"/>
      <c r="T108" s="30"/>
      <c r="U108" s="30"/>
      <c r="V108" s="53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</row>
    <row r="109" spans="1:91" s="52" customFormat="1" ht="15" x14ac:dyDescent="0.2">
      <c r="A109" s="9"/>
      <c r="B109" s="6"/>
      <c r="C109" s="6"/>
      <c r="D109" s="10"/>
      <c r="E109" s="10"/>
      <c r="F109" s="62"/>
      <c r="G109" s="10"/>
      <c r="H109" s="10"/>
      <c r="I109" s="10"/>
      <c r="J109" s="10"/>
      <c r="K109" s="10"/>
      <c r="L109" s="10"/>
      <c r="M109" s="10"/>
      <c r="N109" s="7"/>
      <c r="O109" s="19">
        <f>((H109-1)*(1-(IF(I109="no",0,'month 3 only'!$B$3)))+1)</f>
        <v>5.0000000000000044E-2</v>
      </c>
      <c r="P109" s="19">
        <f t="shared" si="2"/>
        <v>0</v>
      </c>
      <c r="Q1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" s="20">
        <f>IF(ISBLANK(N109),,IF(ISBLANK(H109),,(IF(N109="WON-EW",((((O109-1)*K109)*'month 3 only'!$B$2)+('month 3 only'!$B$2*(O109-1))),IF(N109="WON",((((O109-1)*K109)*'month 3 only'!$B$2)+('month 3 only'!$B$2*(O109-1))),IF(N109="PLACED",((((O109-1)*K109)*'month 3 only'!$B$2)-'month 3 only'!$B$2),IF(K109=0,-'month 3 only'!$B$2,IF(K109=0,-'month 3 only'!$B$2,-('month 3 only'!$B$2*2)))))))*D109))</f>
        <v>0</v>
      </c>
      <c r="S109" s="30"/>
      <c r="T109" s="30"/>
      <c r="U109" s="30"/>
      <c r="V109" s="53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</row>
    <row r="110" spans="1:91" s="52" customFormat="1" ht="15" x14ac:dyDescent="0.2">
      <c r="A110" s="9"/>
      <c r="B110" s="6"/>
      <c r="C110" s="6"/>
      <c r="D110" s="10"/>
      <c r="E110" s="10"/>
      <c r="F110" s="62"/>
      <c r="G110" s="10"/>
      <c r="H110" s="10"/>
      <c r="I110" s="10"/>
      <c r="J110" s="10"/>
      <c r="K110" s="10"/>
      <c r="L110" s="10"/>
      <c r="M110" s="10"/>
      <c r="N110" s="7"/>
      <c r="O110" s="19">
        <f>((H110-1)*(1-(IF(I110="no",0,'month 3 only'!$B$3)))+1)</f>
        <v>5.0000000000000044E-2</v>
      </c>
      <c r="P110" s="19">
        <f t="shared" si="2"/>
        <v>0</v>
      </c>
      <c r="Q1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" s="20">
        <f>IF(ISBLANK(N110),,IF(ISBLANK(H110),,(IF(N110="WON-EW",((((O110-1)*K110)*'month 3 only'!$B$2)+('month 3 only'!$B$2*(O110-1))),IF(N110="WON",((((O110-1)*K110)*'month 3 only'!$B$2)+('month 3 only'!$B$2*(O110-1))),IF(N110="PLACED",((((O110-1)*K110)*'month 3 only'!$B$2)-'month 3 only'!$B$2),IF(K110=0,-'month 3 only'!$B$2,IF(K110=0,-'month 3 only'!$B$2,-('month 3 only'!$B$2*2)))))))*D110))</f>
        <v>0</v>
      </c>
      <c r="S110" s="30"/>
      <c r="T110" s="30"/>
      <c r="U110" s="30"/>
      <c r="V110" s="53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</row>
    <row r="111" spans="1:91" s="52" customFormat="1" ht="15" x14ac:dyDescent="0.2">
      <c r="A111" s="9"/>
      <c r="B111" s="6"/>
      <c r="C111" s="6"/>
      <c r="D111" s="10"/>
      <c r="E111" s="10"/>
      <c r="F111" s="62"/>
      <c r="G111" s="10"/>
      <c r="H111" s="10"/>
      <c r="I111" s="10"/>
      <c r="J111" s="10"/>
      <c r="K111" s="10"/>
      <c r="L111" s="10"/>
      <c r="M111" s="10"/>
      <c r="N111" s="7"/>
      <c r="O111" s="19">
        <f>((H111-1)*(1-(IF(I111="no",0,'month 3 only'!$B$3)))+1)</f>
        <v>5.0000000000000044E-2</v>
      </c>
      <c r="P111" s="19">
        <f t="shared" si="2"/>
        <v>0</v>
      </c>
      <c r="Q1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1" s="20">
        <f>IF(ISBLANK(N111),,IF(ISBLANK(H111),,(IF(N111="WON-EW",((((O111-1)*K111)*'month 3 only'!$B$2)+('month 3 only'!$B$2*(O111-1))),IF(N111="WON",((((O111-1)*K111)*'month 3 only'!$B$2)+('month 3 only'!$B$2*(O111-1))),IF(N111="PLACED",((((O111-1)*K111)*'month 3 only'!$B$2)-'month 3 only'!$B$2),IF(K111=0,-'month 3 only'!$B$2,IF(K111=0,-'month 3 only'!$B$2,-('month 3 only'!$B$2*2)))))))*D111))</f>
        <v>0</v>
      </c>
      <c r="S111" s="30"/>
      <c r="T111" s="30"/>
      <c r="U111" s="30"/>
      <c r="V111" s="53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</row>
    <row r="112" spans="1:91" s="52" customFormat="1" ht="15.75" x14ac:dyDescent="0.25">
      <c r="A112" s="9"/>
      <c r="B112" s="6"/>
      <c r="C112" s="6"/>
      <c r="D112" s="10"/>
      <c r="E112" s="10"/>
      <c r="F112" s="62"/>
      <c r="G112" s="10"/>
      <c r="H112" s="10"/>
      <c r="I112" s="10"/>
      <c r="J112" s="10"/>
      <c r="K112" s="10"/>
      <c r="L112" s="10"/>
      <c r="M112" s="10"/>
      <c r="N112" s="7"/>
      <c r="O112" s="19">
        <f>((H112-1)*(1-(IF(I112="no",0,'month 3 only'!$B$3)))+1)</f>
        <v>5.0000000000000044E-2</v>
      </c>
      <c r="P112" s="19">
        <f t="shared" si="2"/>
        <v>0</v>
      </c>
      <c r="Q1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2" s="20">
        <f>IF(ISBLANK(N112),,IF(ISBLANK(H112),,(IF(N112="WON-EW",((((O112-1)*K112)*'month 3 only'!$B$2)+('month 3 only'!$B$2*(O112-1))),IF(N112="WON",((((O112-1)*K112)*'month 3 only'!$B$2)+('month 3 only'!$B$2*(O112-1))),IF(N112="PLACED",((((O112-1)*K112)*'month 3 only'!$B$2)-'month 3 only'!$B$2),IF(K112=0,-'month 3 only'!$B$2,IF(K112=0,-'month 3 only'!$B$2,-('month 3 only'!$B$2*2)))))))*D112))</f>
        <v>0</v>
      </c>
      <c r="S112" s="30"/>
      <c r="T112" s="54"/>
      <c r="U112" s="30"/>
      <c r="V112" s="53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</row>
    <row r="113" spans="1:91" s="52" customFormat="1" ht="15" x14ac:dyDescent="0.2">
      <c r="A113" s="9"/>
      <c r="B113" s="6"/>
      <c r="C113" s="6"/>
      <c r="D113" s="10"/>
      <c r="E113" s="10"/>
      <c r="F113" s="62"/>
      <c r="G113" s="10"/>
      <c r="H113" s="10"/>
      <c r="I113" s="10"/>
      <c r="J113" s="10"/>
      <c r="K113" s="10"/>
      <c r="L113" s="10"/>
      <c r="M113" s="10"/>
      <c r="N113" s="7"/>
      <c r="O113" s="19">
        <f>((H113-1)*(1-(IF(I113="no",0,'month 3 only'!$B$3)))+1)</f>
        <v>5.0000000000000044E-2</v>
      </c>
      <c r="P113" s="19">
        <f t="shared" si="2"/>
        <v>0</v>
      </c>
      <c r="Q1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3" s="20">
        <f>IF(ISBLANK(N113),,IF(ISBLANK(H113),,(IF(N113="WON-EW",((((O113-1)*K113)*'month 3 only'!$B$2)+('month 3 only'!$B$2*(O113-1))),IF(N113="WON",((((O113-1)*K113)*'month 3 only'!$B$2)+('month 3 only'!$B$2*(O113-1))),IF(N113="PLACED",((((O113-1)*K113)*'month 3 only'!$B$2)-'month 3 only'!$B$2),IF(K113=0,-'month 3 only'!$B$2,IF(K113=0,-'month 3 only'!$B$2,-('month 3 only'!$B$2*2)))))))*D113))</f>
        <v>0</v>
      </c>
      <c r="S113" s="30"/>
      <c r="T113" s="30"/>
      <c r="U113" s="30"/>
      <c r="V113" s="53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</row>
    <row r="114" spans="1:91" s="52" customFormat="1" ht="15" x14ac:dyDescent="0.2">
      <c r="A114" s="9"/>
      <c r="B114" s="6"/>
      <c r="C114" s="6"/>
      <c r="D114" s="10"/>
      <c r="E114" s="10"/>
      <c r="F114" s="62"/>
      <c r="G114" s="10"/>
      <c r="H114" s="10"/>
      <c r="I114" s="10"/>
      <c r="J114" s="10"/>
      <c r="K114" s="10"/>
      <c r="L114" s="10"/>
      <c r="M114" s="10"/>
      <c r="N114" s="7"/>
      <c r="O114" s="19">
        <f>((H114-1)*(1-(IF(I114="no",0,'month 3 only'!$B$3)))+1)</f>
        <v>5.0000000000000044E-2</v>
      </c>
      <c r="P114" s="19">
        <f t="shared" si="2"/>
        <v>0</v>
      </c>
      <c r="Q1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4" s="20">
        <f>IF(ISBLANK(N114),,IF(ISBLANK(H114),,(IF(N114="WON-EW",((((O114-1)*K114)*'month 3 only'!$B$2)+('month 3 only'!$B$2*(O114-1))),IF(N114="WON",((((O114-1)*K114)*'month 3 only'!$B$2)+('month 3 only'!$B$2*(O114-1))),IF(N114="PLACED",((((O114-1)*K114)*'month 3 only'!$B$2)-'month 3 only'!$B$2),IF(K114=0,-'month 3 only'!$B$2,IF(K114=0,-'month 3 only'!$B$2,-('month 3 only'!$B$2*2)))))))*D114))</f>
        <v>0</v>
      </c>
      <c r="S114" s="30"/>
      <c r="T114" s="30"/>
      <c r="U114" s="30"/>
      <c r="V114" s="53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</row>
    <row r="115" spans="1:91" s="52" customFormat="1" ht="15" x14ac:dyDescent="0.2">
      <c r="A115" s="9"/>
      <c r="B115" s="6"/>
      <c r="C115" s="6"/>
      <c r="D115" s="10"/>
      <c r="E115" s="10"/>
      <c r="F115" s="62"/>
      <c r="G115" s="10"/>
      <c r="H115" s="10"/>
      <c r="I115" s="10"/>
      <c r="J115" s="10"/>
      <c r="K115" s="10"/>
      <c r="L115" s="10"/>
      <c r="M115" s="10"/>
      <c r="N115" s="7"/>
      <c r="O115" s="19">
        <f>((H115-1)*(1-(IF(I115="no",0,'month 3 only'!$B$3)))+1)</f>
        <v>5.0000000000000044E-2</v>
      </c>
      <c r="P115" s="19">
        <f t="shared" si="2"/>
        <v>0</v>
      </c>
      <c r="Q1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5" s="20">
        <f>IF(ISBLANK(N115),,IF(ISBLANK(H115),,(IF(N115="WON-EW",((((O115-1)*K115)*'month 3 only'!$B$2)+('month 3 only'!$B$2*(O115-1))),IF(N115="WON",((((O115-1)*K115)*'month 3 only'!$B$2)+('month 3 only'!$B$2*(O115-1))),IF(N115="PLACED",((((O115-1)*K115)*'month 3 only'!$B$2)-'month 3 only'!$B$2),IF(K115=0,-'month 3 only'!$B$2,IF(K115=0,-'month 3 only'!$B$2,-('month 3 only'!$B$2*2)))))))*D115))</f>
        <v>0</v>
      </c>
      <c r="S115" s="30"/>
      <c r="T115" s="30"/>
      <c r="U115" s="30"/>
      <c r="V115" s="53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</row>
    <row r="116" spans="1:91" s="52" customFormat="1" ht="15" x14ac:dyDescent="0.2">
      <c r="A116" s="9"/>
      <c r="B116" s="6"/>
      <c r="C116" s="6"/>
      <c r="D116" s="10"/>
      <c r="E116" s="10"/>
      <c r="F116" s="62"/>
      <c r="G116" s="10"/>
      <c r="H116" s="10"/>
      <c r="I116" s="10"/>
      <c r="J116" s="10"/>
      <c r="K116" s="10"/>
      <c r="L116" s="10"/>
      <c r="M116" s="10"/>
      <c r="N116" s="7"/>
      <c r="O116" s="19">
        <f>((H116-1)*(1-(IF(I116="no",0,'month 3 only'!$B$3)))+1)</f>
        <v>5.0000000000000044E-2</v>
      </c>
      <c r="P116" s="19">
        <f t="shared" si="2"/>
        <v>0</v>
      </c>
      <c r="Q1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6" s="20">
        <f>IF(ISBLANK(N116),,IF(ISBLANK(H116),,(IF(N116="WON-EW",((((O116-1)*K116)*'month 3 only'!$B$2)+('month 3 only'!$B$2*(O116-1))),IF(N116="WON",((((O116-1)*K116)*'month 3 only'!$B$2)+('month 3 only'!$B$2*(O116-1))),IF(N116="PLACED",((((O116-1)*K116)*'month 3 only'!$B$2)-'month 3 only'!$B$2),IF(K116=0,-'month 3 only'!$B$2,IF(K116=0,-'month 3 only'!$B$2,-('month 3 only'!$B$2*2)))))))*D116))</f>
        <v>0</v>
      </c>
      <c r="S116" s="30"/>
      <c r="T116" s="30"/>
      <c r="U116" s="30"/>
      <c r="V116" s="53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</row>
    <row r="117" spans="1:91" s="52" customFormat="1" ht="15" x14ac:dyDescent="0.2">
      <c r="A117" s="9"/>
      <c r="B117" s="6"/>
      <c r="C117" s="6"/>
      <c r="D117" s="10"/>
      <c r="E117" s="10"/>
      <c r="F117" s="62"/>
      <c r="G117" s="10"/>
      <c r="H117" s="10"/>
      <c r="I117" s="10"/>
      <c r="J117" s="10"/>
      <c r="K117" s="10"/>
      <c r="L117" s="10"/>
      <c r="M117" s="10"/>
      <c r="N117" s="7"/>
      <c r="O117" s="19">
        <f>((H117-1)*(1-(IF(I117="no",0,'month 3 only'!$B$3)))+1)</f>
        <v>5.0000000000000044E-2</v>
      </c>
      <c r="P117" s="19">
        <f t="shared" si="2"/>
        <v>0</v>
      </c>
      <c r="Q1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7" s="20">
        <f>IF(ISBLANK(N117),,IF(ISBLANK(H117),,(IF(N117="WON-EW",((((O117-1)*K117)*'month 3 only'!$B$2)+('month 3 only'!$B$2*(O117-1))),IF(N117="WON",((((O117-1)*K117)*'month 3 only'!$B$2)+('month 3 only'!$B$2*(O117-1))),IF(N117="PLACED",((((O117-1)*K117)*'month 3 only'!$B$2)-'month 3 only'!$B$2),IF(K117=0,-'month 3 only'!$B$2,IF(K117=0,-'month 3 only'!$B$2,-('month 3 only'!$B$2*2)))))))*D117))</f>
        <v>0</v>
      </c>
      <c r="S117" s="30"/>
      <c r="T117" s="30"/>
      <c r="U117" s="30"/>
      <c r="V117" s="53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</row>
    <row r="118" spans="1:91" s="52" customFormat="1" ht="15" x14ac:dyDescent="0.2">
      <c r="A118" s="9"/>
      <c r="B118" s="6"/>
      <c r="C118" s="6"/>
      <c r="D118" s="10"/>
      <c r="E118" s="10"/>
      <c r="F118" s="62"/>
      <c r="G118" s="10"/>
      <c r="H118" s="10"/>
      <c r="I118" s="10"/>
      <c r="J118" s="10"/>
      <c r="K118" s="10"/>
      <c r="L118" s="10"/>
      <c r="M118" s="10"/>
      <c r="N118" s="7"/>
      <c r="O118" s="19">
        <f>((H118-1)*(1-(IF(I118="no",0,'month 3 only'!$B$3)))+1)</f>
        <v>5.0000000000000044E-2</v>
      </c>
      <c r="P118" s="19">
        <f t="shared" si="2"/>
        <v>0</v>
      </c>
      <c r="Q1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8" s="20">
        <f>IF(ISBLANK(N118),,IF(ISBLANK(H118),,(IF(N118="WON-EW",((((O118-1)*K118)*'month 3 only'!$B$2)+('month 3 only'!$B$2*(O118-1))),IF(N118="WON",((((O118-1)*K118)*'month 3 only'!$B$2)+('month 3 only'!$B$2*(O118-1))),IF(N118="PLACED",((((O118-1)*K118)*'month 3 only'!$B$2)-'month 3 only'!$B$2),IF(K118=0,-'month 3 only'!$B$2,IF(K118=0,-'month 3 only'!$B$2,-('month 3 only'!$B$2*2)))))))*D118))</f>
        <v>0</v>
      </c>
      <c r="S118" s="30"/>
      <c r="T118" s="30"/>
      <c r="U118" s="30"/>
      <c r="V118" s="53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</row>
    <row r="119" spans="1:91" s="52" customFormat="1" ht="15" x14ac:dyDescent="0.2">
      <c r="A119" s="9"/>
      <c r="B119" s="6"/>
      <c r="C119" s="6"/>
      <c r="D119" s="10"/>
      <c r="E119" s="10"/>
      <c r="F119" s="62"/>
      <c r="G119" s="10"/>
      <c r="H119" s="10"/>
      <c r="I119" s="10"/>
      <c r="J119" s="10"/>
      <c r="K119" s="10"/>
      <c r="L119" s="10"/>
      <c r="M119" s="10"/>
      <c r="N119" s="7"/>
      <c r="O119" s="19">
        <f>((H119-1)*(1-(IF(I119="no",0,'month 3 only'!$B$3)))+1)</f>
        <v>5.0000000000000044E-2</v>
      </c>
      <c r="P119" s="19">
        <f t="shared" si="2"/>
        <v>0</v>
      </c>
      <c r="Q1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9" s="20">
        <f>IF(ISBLANK(N119),,IF(ISBLANK(H119),,(IF(N119="WON-EW",((((O119-1)*K119)*'month 3 only'!$B$2)+('month 3 only'!$B$2*(O119-1))),IF(N119="WON",((((O119-1)*K119)*'month 3 only'!$B$2)+('month 3 only'!$B$2*(O119-1))),IF(N119="PLACED",((((O119-1)*K119)*'month 3 only'!$B$2)-'month 3 only'!$B$2),IF(K119=0,-'month 3 only'!$B$2,IF(K119=0,-'month 3 only'!$B$2,-('month 3 only'!$B$2*2)))))))*D119))</f>
        <v>0</v>
      </c>
      <c r="S119" s="30"/>
      <c r="T119" s="30"/>
      <c r="U119" s="30"/>
      <c r="V119" s="53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</row>
    <row r="120" spans="1:91" s="52" customFormat="1" ht="15" x14ac:dyDescent="0.2">
      <c r="A120" s="9"/>
      <c r="B120" s="6"/>
      <c r="C120" s="6"/>
      <c r="D120" s="10"/>
      <c r="E120" s="10"/>
      <c r="F120" s="62"/>
      <c r="G120" s="10"/>
      <c r="H120" s="10"/>
      <c r="I120" s="10"/>
      <c r="J120" s="10"/>
      <c r="K120" s="10"/>
      <c r="L120" s="10"/>
      <c r="M120" s="10"/>
      <c r="N120" s="7"/>
      <c r="O120" s="19">
        <f>((H120-1)*(1-(IF(I120="no",0,'month 3 only'!$B$3)))+1)</f>
        <v>5.0000000000000044E-2</v>
      </c>
      <c r="P120" s="19">
        <f t="shared" si="2"/>
        <v>0</v>
      </c>
      <c r="Q1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0" s="20">
        <f>IF(ISBLANK(N120),,IF(ISBLANK(H120),,(IF(N120="WON-EW",((((O120-1)*K120)*'month 3 only'!$B$2)+('month 3 only'!$B$2*(O120-1))),IF(N120="WON",((((O120-1)*K120)*'month 3 only'!$B$2)+('month 3 only'!$B$2*(O120-1))),IF(N120="PLACED",((((O120-1)*K120)*'month 3 only'!$B$2)-'month 3 only'!$B$2),IF(K120=0,-'month 3 only'!$B$2,IF(K120=0,-'month 3 only'!$B$2,-('month 3 only'!$B$2*2)))))))*D120))</f>
        <v>0</v>
      </c>
      <c r="S120" s="30"/>
      <c r="T120" s="30"/>
      <c r="U120" s="30"/>
      <c r="V120" s="53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</row>
    <row r="121" spans="1:91" s="52" customFormat="1" ht="15" x14ac:dyDescent="0.2">
      <c r="A121" s="9"/>
      <c r="B121" s="6"/>
      <c r="C121" s="6"/>
      <c r="D121" s="10"/>
      <c r="E121" s="10"/>
      <c r="F121" s="62"/>
      <c r="G121" s="10"/>
      <c r="H121" s="10"/>
      <c r="I121" s="10"/>
      <c r="J121" s="10"/>
      <c r="K121" s="10"/>
      <c r="L121" s="10"/>
      <c r="M121" s="10"/>
      <c r="N121" s="7"/>
      <c r="O121" s="19">
        <f>((H121-1)*(1-(IF(I121="no",0,'month 3 only'!$B$3)))+1)</f>
        <v>5.0000000000000044E-2</v>
      </c>
      <c r="P121" s="19">
        <f t="shared" si="2"/>
        <v>0</v>
      </c>
      <c r="Q1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1" s="20">
        <f>IF(ISBLANK(N121),,IF(ISBLANK(H121),,(IF(N121="WON-EW",((((O121-1)*K121)*'month 3 only'!$B$2)+('month 3 only'!$B$2*(O121-1))),IF(N121="WON",((((O121-1)*K121)*'month 3 only'!$B$2)+('month 3 only'!$B$2*(O121-1))),IF(N121="PLACED",((((O121-1)*K121)*'month 3 only'!$B$2)-'month 3 only'!$B$2),IF(K121=0,-'month 3 only'!$B$2,IF(K121=0,-'month 3 only'!$B$2,-('month 3 only'!$B$2*2)))))))*D121))</f>
        <v>0</v>
      </c>
      <c r="S121" s="30"/>
      <c r="T121" s="30"/>
      <c r="U121" s="30"/>
      <c r="V121" s="53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</row>
    <row r="122" spans="1:91" s="52" customFormat="1" ht="15" x14ac:dyDescent="0.2">
      <c r="A122" s="9"/>
      <c r="B122" s="6"/>
      <c r="C122" s="6"/>
      <c r="D122" s="10"/>
      <c r="E122" s="10"/>
      <c r="F122" s="62"/>
      <c r="G122" s="10"/>
      <c r="H122" s="10"/>
      <c r="I122" s="10"/>
      <c r="J122" s="10"/>
      <c r="K122" s="10"/>
      <c r="L122" s="10"/>
      <c r="M122" s="10"/>
      <c r="N122" s="7"/>
      <c r="O122" s="19">
        <f>((H122-1)*(1-(IF(I122="no",0,'month 3 only'!$B$3)))+1)</f>
        <v>5.0000000000000044E-2</v>
      </c>
      <c r="P122" s="19">
        <f t="shared" si="2"/>
        <v>0</v>
      </c>
      <c r="Q1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2" s="20">
        <f>IF(ISBLANK(N122),,IF(ISBLANK(H122),,(IF(N122="WON-EW",((((O122-1)*K122)*'month 3 only'!$B$2)+('month 3 only'!$B$2*(O122-1))),IF(N122="WON",((((O122-1)*K122)*'month 3 only'!$B$2)+('month 3 only'!$B$2*(O122-1))),IF(N122="PLACED",((((O122-1)*K122)*'month 3 only'!$B$2)-'month 3 only'!$B$2),IF(K122=0,-'month 3 only'!$B$2,IF(K122=0,-'month 3 only'!$B$2,-('month 3 only'!$B$2*2)))))))*D122))</f>
        <v>0</v>
      </c>
      <c r="S122" s="30"/>
      <c r="T122" s="30"/>
      <c r="U122" s="30"/>
      <c r="V122" s="53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</row>
    <row r="123" spans="1:91" s="52" customFormat="1" ht="15" x14ac:dyDescent="0.2">
      <c r="A123" s="9"/>
      <c r="B123" s="6"/>
      <c r="C123" s="6"/>
      <c r="D123" s="10"/>
      <c r="E123" s="10"/>
      <c r="F123" s="62"/>
      <c r="G123" s="10"/>
      <c r="H123" s="10"/>
      <c r="I123" s="10"/>
      <c r="J123" s="10"/>
      <c r="K123" s="10"/>
      <c r="L123" s="10"/>
      <c r="M123" s="10"/>
      <c r="N123" s="7"/>
      <c r="O123" s="19">
        <f>((H123-1)*(1-(IF(I123="no",0,'month 3 only'!$B$3)))+1)</f>
        <v>5.0000000000000044E-2</v>
      </c>
      <c r="P123" s="19">
        <f t="shared" si="2"/>
        <v>0</v>
      </c>
      <c r="Q1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3" s="20">
        <f>IF(ISBLANK(N123),,IF(ISBLANK(H123),,(IF(N123="WON-EW",((((O123-1)*K123)*'month 3 only'!$B$2)+('month 3 only'!$B$2*(O123-1))),IF(N123="WON",((((O123-1)*K123)*'month 3 only'!$B$2)+('month 3 only'!$B$2*(O123-1))),IF(N123="PLACED",((((O123-1)*K123)*'month 3 only'!$B$2)-'month 3 only'!$B$2),IF(K123=0,-'month 3 only'!$B$2,IF(K123=0,-'month 3 only'!$B$2,-('month 3 only'!$B$2*2)))))))*D123))</f>
        <v>0</v>
      </c>
      <c r="S123" s="30"/>
      <c r="T123" s="30"/>
      <c r="U123" s="30"/>
      <c r="V123" s="53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</row>
    <row r="124" spans="1:91" s="52" customFormat="1" ht="15" x14ac:dyDescent="0.2">
      <c r="A124" s="9"/>
      <c r="B124" s="6"/>
      <c r="C124" s="6"/>
      <c r="D124" s="10"/>
      <c r="E124" s="10"/>
      <c r="F124" s="62"/>
      <c r="G124" s="10"/>
      <c r="H124" s="10"/>
      <c r="I124" s="10"/>
      <c r="J124" s="10"/>
      <c r="K124" s="10"/>
      <c r="L124" s="10"/>
      <c r="M124" s="10"/>
      <c r="N124" s="7"/>
      <c r="O124" s="19">
        <f>((H124-1)*(1-(IF(I124="no",0,'month 3 only'!$B$3)))+1)</f>
        <v>5.0000000000000044E-2</v>
      </c>
      <c r="P124" s="19">
        <f t="shared" si="2"/>
        <v>0</v>
      </c>
      <c r="Q1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4" s="20">
        <f>IF(ISBLANK(N124),,IF(ISBLANK(H124),,(IF(N124="WON-EW",((((O124-1)*K124)*'month 3 only'!$B$2)+('month 3 only'!$B$2*(O124-1))),IF(N124="WON",((((O124-1)*K124)*'month 3 only'!$B$2)+('month 3 only'!$B$2*(O124-1))),IF(N124="PLACED",((((O124-1)*K124)*'month 3 only'!$B$2)-'month 3 only'!$B$2),IF(K124=0,-'month 3 only'!$B$2,IF(K124=0,-'month 3 only'!$B$2,-('month 3 only'!$B$2*2)))))))*D124))</f>
        <v>0</v>
      </c>
      <c r="S124" s="30"/>
      <c r="T124" s="30"/>
      <c r="U124" s="30"/>
      <c r="V124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</row>
    <row r="125" spans="1:91" s="52" customFormat="1" ht="15" x14ac:dyDescent="0.2">
      <c r="A125" s="9"/>
      <c r="B125" s="6"/>
      <c r="C125" s="6"/>
      <c r="D125" s="10"/>
      <c r="E125" s="10"/>
      <c r="F125" s="62"/>
      <c r="G125" s="10"/>
      <c r="H125" s="10"/>
      <c r="I125" s="10"/>
      <c r="J125" s="10"/>
      <c r="K125" s="10"/>
      <c r="L125" s="10"/>
      <c r="M125" s="10"/>
      <c r="N125" s="7"/>
      <c r="O125" s="19">
        <f>((H125-1)*(1-(IF(I125="no",0,'month 3 only'!$B$3)))+1)</f>
        <v>5.0000000000000044E-2</v>
      </c>
      <c r="P125" s="19">
        <f t="shared" si="2"/>
        <v>0</v>
      </c>
      <c r="Q1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5" s="20">
        <f>IF(ISBLANK(N125),,IF(ISBLANK(H125),,(IF(N125="WON-EW",((((O125-1)*K125)*'month 3 only'!$B$2)+('month 3 only'!$B$2*(O125-1))),IF(N125="WON",((((O125-1)*K125)*'month 3 only'!$B$2)+('month 3 only'!$B$2*(O125-1))),IF(N125="PLACED",((((O125-1)*K125)*'month 3 only'!$B$2)-'month 3 only'!$B$2),IF(K125=0,-'month 3 only'!$B$2,IF(K125=0,-'month 3 only'!$B$2,-('month 3 only'!$B$2*2)))))))*D125))</f>
        <v>0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</row>
    <row r="126" spans="1:91" s="52" customFormat="1" ht="15" x14ac:dyDescent="0.2">
      <c r="A126" s="9"/>
      <c r="B126" s="6"/>
      <c r="C126" s="6"/>
      <c r="D126" s="10"/>
      <c r="E126" s="10"/>
      <c r="F126" s="62"/>
      <c r="G126" s="10"/>
      <c r="H126" s="10"/>
      <c r="I126" s="10"/>
      <c r="J126" s="10"/>
      <c r="K126" s="10"/>
      <c r="L126" s="10"/>
      <c r="M126" s="10"/>
      <c r="N126" s="7"/>
      <c r="O126" s="19">
        <f>((H126-1)*(1-(IF(I126="no",0,'month 3 only'!$B$3)))+1)</f>
        <v>5.0000000000000044E-2</v>
      </c>
      <c r="P126" s="19">
        <f t="shared" si="2"/>
        <v>0</v>
      </c>
      <c r="Q1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6" s="20">
        <f>IF(ISBLANK(N126),,IF(ISBLANK(H126),,(IF(N126="WON-EW",((((O126-1)*K126)*'month 3 only'!$B$2)+('month 3 only'!$B$2*(O126-1))),IF(N126="WON",((((O126-1)*K126)*'month 3 only'!$B$2)+('month 3 only'!$B$2*(O126-1))),IF(N126="PLACED",((((O126-1)*K126)*'month 3 only'!$B$2)-'month 3 only'!$B$2),IF(K126=0,-'month 3 only'!$B$2,IF(K126=0,-'month 3 only'!$B$2,-('month 3 only'!$B$2*2)))))))*D126))</f>
        <v>0</v>
      </c>
      <c r="S126" s="30"/>
      <c r="T126" s="30"/>
      <c r="U126" s="30"/>
      <c r="V126" s="53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</row>
    <row r="127" spans="1:91" s="52" customFormat="1" ht="15" x14ac:dyDescent="0.2">
      <c r="A127" s="9"/>
      <c r="B127" s="6"/>
      <c r="C127" s="6"/>
      <c r="D127" s="10"/>
      <c r="E127" s="10"/>
      <c r="F127" s="62"/>
      <c r="G127" s="10"/>
      <c r="H127" s="10"/>
      <c r="I127" s="10"/>
      <c r="J127" s="10"/>
      <c r="K127" s="10"/>
      <c r="L127" s="10"/>
      <c r="M127" s="10"/>
      <c r="N127" s="7"/>
      <c r="O127" s="19">
        <f>((H127-1)*(1-(IF(I127="no",0,'month 3 only'!$B$3)))+1)</f>
        <v>5.0000000000000044E-2</v>
      </c>
      <c r="P127" s="19">
        <f t="shared" si="2"/>
        <v>0</v>
      </c>
      <c r="Q1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7" s="20">
        <f>IF(ISBLANK(N127),,IF(ISBLANK(H127),,(IF(N127="WON-EW",((((O127-1)*K127)*'month 3 only'!$B$2)+('month 3 only'!$B$2*(O127-1))),IF(N127="WON",((((O127-1)*K127)*'month 3 only'!$B$2)+('month 3 only'!$B$2*(O127-1))),IF(N127="PLACED",((((O127-1)*K127)*'month 3 only'!$B$2)-'month 3 only'!$B$2),IF(K127=0,-'month 3 only'!$B$2,IF(K127=0,-'month 3 only'!$B$2,-('month 3 only'!$B$2*2)))))))*D127))</f>
        <v>0</v>
      </c>
      <c r="S127" s="30"/>
      <c r="T127" s="30"/>
      <c r="U127" s="30"/>
      <c r="V127" s="53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</row>
    <row r="128" spans="1:91" s="52" customFormat="1" ht="15" x14ac:dyDescent="0.2">
      <c r="A128" s="9"/>
      <c r="B128" s="6"/>
      <c r="C128" s="6"/>
      <c r="D128" s="10"/>
      <c r="E128" s="10"/>
      <c r="F128" s="62"/>
      <c r="G128" s="10"/>
      <c r="H128" s="10"/>
      <c r="I128" s="10"/>
      <c r="J128" s="10"/>
      <c r="K128" s="10"/>
      <c r="L128" s="10"/>
      <c r="M128" s="10"/>
      <c r="N128" s="7"/>
      <c r="O128" s="19">
        <f>((H128-1)*(1-(IF(I128="no",0,'month 3 only'!$B$3)))+1)</f>
        <v>5.0000000000000044E-2</v>
      </c>
      <c r="P128" s="19">
        <f t="shared" si="2"/>
        <v>0</v>
      </c>
      <c r="Q1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8" s="20">
        <f>IF(ISBLANK(N128),,IF(ISBLANK(H128),,(IF(N128="WON-EW",((((O128-1)*K128)*'month 3 only'!$B$2)+('month 3 only'!$B$2*(O128-1))),IF(N128="WON",((((O128-1)*K128)*'month 3 only'!$B$2)+('month 3 only'!$B$2*(O128-1))),IF(N128="PLACED",((((O128-1)*K128)*'month 3 only'!$B$2)-'month 3 only'!$B$2),IF(K128=0,-'month 3 only'!$B$2,IF(K128=0,-'month 3 only'!$B$2,-('month 3 only'!$B$2*2)))))))*D128))</f>
        <v>0</v>
      </c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</row>
    <row r="129" spans="1:91" s="52" customFormat="1" ht="15" x14ac:dyDescent="0.2">
      <c r="A129" s="9"/>
      <c r="B129" s="6"/>
      <c r="C129" s="6"/>
      <c r="D129" s="10"/>
      <c r="E129" s="10"/>
      <c r="F129" s="62"/>
      <c r="G129" s="10"/>
      <c r="H129" s="10"/>
      <c r="I129" s="10"/>
      <c r="J129" s="10"/>
      <c r="K129" s="10"/>
      <c r="L129" s="10"/>
      <c r="M129" s="10"/>
      <c r="N129" s="7"/>
      <c r="O129" s="19">
        <f>((H129-1)*(1-(IF(I129="no",0,'month 3 only'!$B$3)))+1)</f>
        <v>5.0000000000000044E-2</v>
      </c>
      <c r="P129" s="19">
        <f t="shared" si="2"/>
        <v>0</v>
      </c>
      <c r="Q1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9" s="20">
        <f>IF(ISBLANK(N129),,IF(ISBLANK(H129),,(IF(N129="WON-EW",((((O129-1)*K129)*'month 3 only'!$B$2)+('month 3 only'!$B$2*(O129-1))),IF(N129="WON",((((O129-1)*K129)*'month 3 only'!$B$2)+('month 3 only'!$B$2*(O129-1))),IF(N129="PLACED",((((O129-1)*K129)*'month 3 only'!$B$2)-'month 3 only'!$B$2),IF(K129=0,-'month 3 only'!$B$2,IF(K129=0,-'month 3 only'!$B$2,-('month 3 only'!$B$2*2)))))))*D129))</f>
        <v>0</v>
      </c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</row>
    <row r="130" spans="1:91" s="52" customFormat="1" ht="15" x14ac:dyDescent="0.2">
      <c r="A130" s="9"/>
      <c r="B130" s="6"/>
      <c r="C130" s="6"/>
      <c r="D130" s="10"/>
      <c r="E130" s="10"/>
      <c r="F130" s="62"/>
      <c r="G130" s="10"/>
      <c r="H130" s="10"/>
      <c r="I130" s="10"/>
      <c r="J130" s="10"/>
      <c r="K130" s="10"/>
      <c r="L130" s="10"/>
      <c r="M130" s="10"/>
      <c r="N130" s="7"/>
      <c r="O130" s="19">
        <f>((H130-1)*(1-(IF(I130="no",0,'month 3 only'!$B$3)))+1)</f>
        <v>5.0000000000000044E-2</v>
      </c>
      <c r="P130" s="19">
        <f t="shared" si="2"/>
        <v>0</v>
      </c>
      <c r="Q1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0" s="20">
        <f>IF(ISBLANK(N130),,IF(ISBLANK(H130),,(IF(N130="WON-EW",((((O130-1)*K130)*'month 3 only'!$B$2)+('month 3 only'!$B$2*(O130-1))),IF(N130="WON",((((O130-1)*K130)*'month 3 only'!$B$2)+('month 3 only'!$B$2*(O130-1))),IF(N130="PLACED",((((O130-1)*K130)*'month 3 only'!$B$2)-'month 3 only'!$B$2),IF(K130=0,-'month 3 only'!$B$2,IF(K130=0,-'month 3 only'!$B$2,-('month 3 only'!$B$2*2)))))))*D130))</f>
        <v>0</v>
      </c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</row>
    <row r="131" spans="1:91" ht="15" x14ac:dyDescent="0.2">
      <c r="A131" s="9"/>
      <c r="B131" s="6"/>
      <c r="C131" s="6"/>
      <c r="D131" s="10"/>
      <c r="E131" s="10"/>
      <c r="F131" s="62"/>
      <c r="G131" s="10"/>
      <c r="H131" s="10"/>
      <c r="I131" s="10"/>
      <c r="J131" s="10"/>
      <c r="K131" s="10"/>
      <c r="L131" s="10"/>
      <c r="M131" s="10"/>
      <c r="N131" s="7"/>
      <c r="O131" s="19">
        <f>((H131-1)*(1-(IF(I131="no",0,'month 3 only'!$B$3)))+1)</f>
        <v>5.0000000000000044E-2</v>
      </c>
      <c r="P131" s="19">
        <f t="shared" si="2"/>
        <v>0</v>
      </c>
      <c r="Q1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1" s="20">
        <f>IF(ISBLANK(N131),,IF(ISBLANK(H131),,(IF(N131="WON-EW",((((O131-1)*K131)*'month 3 only'!$B$2)+('month 3 only'!$B$2*(O131-1))),IF(N131="WON",((((O131-1)*K131)*'month 3 only'!$B$2)+('month 3 only'!$B$2*(O131-1))),IF(N131="PLACED",((((O131-1)*K131)*'month 3 only'!$B$2)-'month 3 only'!$B$2),IF(K131=0,-'month 3 only'!$B$2,IF(K131=0,-'month 3 only'!$B$2,-('month 3 only'!$B$2*2)))))))*D131))</f>
        <v>0</v>
      </c>
    </row>
    <row r="132" spans="1:91" ht="15" x14ac:dyDescent="0.2">
      <c r="A132" s="9"/>
      <c r="B132" s="6"/>
      <c r="C132" s="6"/>
      <c r="D132" s="10"/>
      <c r="E132" s="10"/>
      <c r="F132" s="62"/>
      <c r="G132" s="10"/>
      <c r="H132" s="10"/>
      <c r="I132" s="10"/>
      <c r="J132" s="10"/>
      <c r="K132" s="10"/>
      <c r="L132" s="10"/>
      <c r="M132" s="10"/>
      <c r="N132" s="7"/>
      <c r="O132" s="19">
        <f>((H132-1)*(1-(IF(I132="no",0,'month 3 only'!$B$3)))+1)</f>
        <v>5.0000000000000044E-2</v>
      </c>
      <c r="P132" s="19">
        <f t="shared" si="2"/>
        <v>0</v>
      </c>
      <c r="Q1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2" s="20">
        <f>IF(ISBLANK(N132),,IF(ISBLANK(H132),,(IF(N132="WON-EW",((((O132-1)*K132)*'month 3 only'!$B$2)+('month 3 only'!$B$2*(O132-1))),IF(N132="WON",((((O132-1)*K132)*'month 3 only'!$B$2)+('month 3 only'!$B$2*(O132-1))),IF(N132="PLACED",((((O132-1)*K132)*'month 3 only'!$B$2)-'month 3 only'!$B$2),IF(K132=0,-'month 3 only'!$B$2,IF(K132=0,-'month 3 only'!$B$2,-('month 3 only'!$B$2*2)))))))*D132))</f>
        <v>0</v>
      </c>
    </row>
    <row r="133" spans="1:91" ht="15" x14ac:dyDescent="0.2">
      <c r="A133" s="9"/>
      <c r="B133" s="6"/>
      <c r="C133" s="6"/>
      <c r="D133" s="10"/>
      <c r="E133" s="10"/>
      <c r="F133" s="62"/>
      <c r="G133" s="10"/>
      <c r="H133" s="10"/>
      <c r="I133" s="10"/>
      <c r="J133" s="10"/>
      <c r="K133" s="10"/>
      <c r="L133" s="10"/>
      <c r="M133" s="10"/>
      <c r="N133" s="7"/>
      <c r="O133" s="19">
        <f>((H133-1)*(1-(IF(I133="no",0,'month 3 only'!$B$3)))+1)</f>
        <v>5.0000000000000044E-2</v>
      </c>
      <c r="P133" s="19">
        <f t="shared" si="2"/>
        <v>0</v>
      </c>
      <c r="Q1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3" s="20">
        <f>IF(ISBLANK(N133),,IF(ISBLANK(H133),,(IF(N133="WON-EW",((((O133-1)*K133)*'month 3 only'!$B$2)+('month 3 only'!$B$2*(O133-1))),IF(N133="WON",((((O133-1)*K133)*'month 3 only'!$B$2)+('month 3 only'!$B$2*(O133-1))),IF(N133="PLACED",((((O133-1)*K133)*'month 3 only'!$B$2)-'month 3 only'!$B$2),IF(K133=0,-'month 3 only'!$B$2,IF(K133=0,-'month 3 only'!$B$2,-('month 3 only'!$B$2*2)))))))*D133))</f>
        <v>0</v>
      </c>
    </row>
    <row r="134" spans="1:91" ht="15" x14ac:dyDescent="0.2">
      <c r="A134" s="9"/>
      <c r="B134" s="6"/>
      <c r="C134" s="6"/>
      <c r="D134" s="10"/>
      <c r="E134" s="10"/>
      <c r="F134" s="62"/>
      <c r="G134" s="10"/>
      <c r="H134" s="10"/>
      <c r="I134" s="10"/>
      <c r="J134" s="10"/>
      <c r="K134" s="10"/>
      <c r="L134" s="7"/>
      <c r="M134" s="7"/>
      <c r="N134" s="7"/>
      <c r="O134" s="19">
        <f>((H134-1)*(1-(IF(I134="no",0,'month 3 only'!$B$3)))+1)</f>
        <v>5.0000000000000044E-2</v>
      </c>
      <c r="P134" s="19">
        <f t="shared" si="2"/>
        <v>0</v>
      </c>
      <c r="Q1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4" s="20">
        <f>IF(ISBLANK(N134),,IF(ISBLANK(H134),,(IF(N134="WON-EW",((((O134-1)*K134)*'month 3 only'!$B$2)+('month 3 only'!$B$2*(O134-1))),IF(N134="WON",((((O134-1)*K134)*'month 3 only'!$B$2)+('month 3 only'!$B$2*(O134-1))),IF(N134="PLACED",((((O134-1)*K134)*'month 3 only'!$B$2)-'month 3 only'!$B$2),IF(K134=0,-'month 3 only'!$B$2,IF(K134=0,-'month 3 only'!$B$2,-('month 3 only'!$B$2*2)))))))*D134))</f>
        <v>0</v>
      </c>
    </row>
    <row r="135" spans="1:91" ht="15" x14ac:dyDescent="0.2">
      <c r="A135" s="9"/>
      <c r="B135" s="6"/>
      <c r="C135" s="6"/>
      <c r="D135" s="10"/>
      <c r="E135" s="10"/>
      <c r="F135" s="62"/>
      <c r="G135" s="10"/>
      <c r="H135" s="10"/>
      <c r="I135" s="10"/>
      <c r="J135" s="10"/>
      <c r="K135" s="10"/>
      <c r="L135" s="7"/>
      <c r="M135" s="7"/>
      <c r="N135" s="7"/>
      <c r="O135" s="19">
        <f>((H135-1)*(1-(IF(I135="no",0,'month 3 only'!$B$3)))+1)</f>
        <v>5.0000000000000044E-2</v>
      </c>
      <c r="P135" s="19">
        <f t="shared" si="2"/>
        <v>0</v>
      </c>
      <c r="Q1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5" s="20">
        <f>IF(ISBLANK(N135),,IF(ISBLANK(H135),,(IF(N135="WON-EW",((((O135-1)*K135)*'month 3 only'!$B$2)+('month 3 only'!$B$2*(O135-1))),IF(N135="WON",((((O135-1)*K135)*'month 3 only'!$B$2)+('month 3 only'!$B$2*(O135-1))),IF(N135="PLACED",((((O135-1)*K135)*'month 3 only'!$B$2)-'month 3 only'!$B$2),IF(K135=0,-'month 3 only'!$B$2,IF(K135=0,-'month 3 only'!$B$2,-('month 3 only'!$B$2*2)))))))*D135))</f>
        <v>0</v>
      </c>
    </row>
    <row r="136" spans="1:91" ht="15" x14ac:dyDescent="0.2">
      <c r="A136" s="9"/>
      <c r="B136" s="6"/>
      <c r="C136" s="6"/>
      <c r="D136" s="10"/>
      <c r="E136" s="10"/>
      <c r="F136" s="62"/>
      <c r="G136" s="10"/>
      <c r="H136" s="10"/>
      <c r="I136" s="10"/>
      <c r="J136" s="10"/>
      <c r="K136" s="10"/>
      <c r="L136" s="7"/>
      <c r="M136" s="7"/>
      <c r="N136" s="7"/>
      <c r="O136" s="19">
        <f>((H136-1)*(1-(IF(I136="no",0,'month 3 only'!$B$3)))+1)</f>
        <v>5.0000000000000044E-2</v>
      </c>
      <c r="P136" s="19">
        <f t="shared" si="2"/>
        <v>0</v>
      </c>
      <c r="Q1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6" s="20">
        <f>IF(ISBLANK(N136),,IF(ISBLANK(H136),,(IF(N136="WON-EW",((((O136-1)*K136)*'month 3 only'!$B$2)+('month 3 only'!$B$2*(O136-1))),IF(N136="WON",((((O136-1)*K136)*'month 3 only'!$B$2)+('month 3 only'!$B$2*(O136-1))),IF(N136="PLACED",((((O136-1)*K136)*'month 3 only'!$B$2)-'month 3 only'!$B$2),IF(K136=0,-'month 3 only'!$B$2,IF(K136=0,-'month 3 only'!$B$2,-('month 3 only'!$B$2*2)))))))*D136))</f>
        <v>0</v>
      </c>
    </row>
    <row r="137" spans="1:91" s="30" customFormat="1" ht="15" x14ac:dyDescent="0.2">
      <c r="A137" s="9"/>
      <c r="B137" s="55"/>
      <c r="C137" s="6"/>
      <c r="D137" s="10"/>
      <c r="E137" s="10"/>
      <c r="F137" s="62"/>
      <c r="G137" s="10"/>
      <c r="H137" s="10"/>
      <c r="I137" s="10"/>
      <c r="J137" s="10"/>
      <c r="K137" s="10"/>
      <c r="L137" s="10"/>
      <c r="M137" s="7"/>
      <c r="N137" s="7"/>
      <c r="O137" s="19">
        <f>((H137-1)*(1-(IF(I137="no",0,'month 3 only'!$B$3)))+1)</f>
        <v>5.0000000000000044E-2</v>
      </c>
      <c r="P137" s="19">
        <f t="shared" si="2"/>
        <v>0</v>
      </c>
      <c r="Q1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7" s="20">
        <f>IF(ISBLANK(N137),,IF(ISBLANK(H137),,(IF(N137="WON-EW",((((O137-1)*K137)*'month 3 only'!$B$2)+('month 3 only'!$B$2*(O137-1))),IF(N137="WON",((((O137-1)*K137)*'month 3 only'!$B$2)+('month 3 only'!$B$2*(O137-1))),IF(N137="PLACED",((((O137-1)*K137)*'month 3 only'!$B$2)-'month 3 only'!$B$2),IF(K137=0,-'month 3 only'!$B$2,IF(K137=0,-'month 3 only'!$B$2,-('month 3 only'!$B$2*2)))))))*D137))</f>
        <v>0</v>
      </c>
      <c r="S137"/>
    </row>
    <row r="138" spans="1:91" s="30" customFormat="1" ht="15" x14ac:dyDescent="0.2">
      <c r="A138" s="9"/>
      <c r="B138" s="55"/>
      <c r="C138" s="6"/>
      <c r="D138" s="10"/>
      <c r="E138" s="10"/>
      <c r="F138" s="62"/>
      <c r="G138" s="10"/>
      <c r="H138" s="10"/>
      <c r="I138" s="10"/>
      <c r="J138" s="10"/>
      <c r="K138" s="10"/>
      <c r="L138" s="10"/>
      <c r="M138" s="7"/>
      <c r="N138" s="7"/>
      <c r="O138" s="19">
        <f>((H138-1)*(1-(IF(I138="no",0,'month 3 only'!$B$3)))+1)</f>
        <v>5.0000000000000044E-2</v>
      </c>
      <c r="P138" s="19">
        <f t="shared" si="2"/>
        <v>0</v>
      </c>
      <c r="Q1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8" s="20">
        <f>IF(ISBLANK(N138),,IF(ISBLANK(H138),,(IF(N138="WON-EW",((((O138-1)*K138)*'month 3 only'!$B$2)+('month 3 only'!$B$2*(O138-1))),IF(N138="WON",((((O138-1)*K138)*'month 3 only'!$B$2)+('month 3 only'!$B$2*(O138-1))),IF(N138="PLACED",((((O138-1)*K138)*'month 3 only'!$B$2)-'month 3 only'!$B$2),IF(K138=0,-'month 3 only'!$B$2,IF(K138=0,-'month 3 only'!$B$2,-('month 3 only'!$B$2*2)))))))*D138))</f>
        <v>0</v>
      </c>
      <c r="S138"/>
    </row>
    <row r="139" spans="1:91" ht="15" x14ac:dyDescent="0.2">
      <c r="A139" s="9"/>
      <c r="B139" s="55"/>
      <c r="C139" s="6"/>
      <c r="D139" s="10"/>
      <c r="E139" s="10"/>
      <c r="F139" s="62"/>
      <c r="G139" s="10"/>
      <c r="H139" s="10"/>
      <c r="I139" s="10"/>
      <c r="J139" s="10"/>
      <c r="K139" s="10"/>
      <c r="L139" s="10"/>
      <c r="M139" s="7"/>
      <c r="N139" s="7"/>
      <c r="O139" s="19">
        <f>((H139-1)*(1-(IF(I139="no",0,'month 3 only'!$B$3)))+1)</f>
        <v>5.0000000000000044E-2</v>
      </c>
      <c r="P139" s="19">
        <f t="shared" si="2"/>
        <v>0</v>
      </c>
      <c r="Q1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9" s="20">
        <f>IF(ISBLANK(N139),,IF(ISBLANK(H139),,(IF(N139="WON-EW",((((O139-1)*K139)*'month 3 only'!$B$2)+('month 3 only'!$B$2*(O139-1))),IF(N139="WON",((((O139-1)*K139)*'month 3 only'!$B$2)+('month 3 only'!$B$2*(O139-1))),IF(N139="PLACED",((((O139-1)*K139)*'month 3 only'!$B$2)-'month 3 only'!$B$2),IF(K139=0,-'month 3 only'!$B$2,IF(K139=0,-'month 3 only'!$B$2,-('month 3 only'!$B$2*2)))))))*D139))</f>
        <v>0</v>
      </c>
    </row>
    <row r="140" spans="1:91" ht="15" x14ac:dyDescent="0.2">
      <c r="A140" s="9"/>
      <c r="B140" s="55"/>
      <c r="C140" s="6"/>
      <c r="D140" s="10"/>
      <c r="E140" s="10"/>
      <c r="F140" s="62"/>
      <c r="G140" s="10"/>
      <c r="H140" s="10"/>
      <c r="I140" s="10"/>
      <c r="J140" s="10"/>
      <c r="K140" s="10"/>
      <c r="L140" s="10"/>
      <c r="M140" s="7"/>
      <c r="N140" s="7"/>
      <c r="O140" s="19">
        <f>((H140-1)*(1-(IF(I140="no",0,'month 3 only'!$B$3)))+1)</f>
        <v>5.0000000000000044E-2</v>
      </c>
      <c r="P140" s="19">
        <f t="shared" si="2"/>
        <v>0</v>
      </c>
      <c r="Q1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0" s="20">
        <f>IF(ISBLANK(N140),,IF(ISBLANK(H140),,(IF(N140="WON-EW",((((O140-1)*K140)*'month 3 only'!$B$2)+('month 3 only'!$B$2*(O140-1))),IF(N140="WON",((((O140-1)*K140)*'month 3 only'!$B$2)+('month 3 only'!$B$2*(O140-1))),IF(N140="PLACED",((((O140-1)*K140)*'month 3 only'!$B$2)-'month 3 only'!$B$2),IF(K140=0,-'month 3 only'!$B$2,IF(K140=0,-'month 3 only'!$B$2,-('month 3 only'!$B$2*2)))))))*D140))</f>
        <v>0</v>
      </c>
    </row>
    <row r="141" spans="1:91" ht="15" x14ac:dyDescent="0.2">
      <c r="A141" s="9"/>
      <c r="B141" s="55"/>
      <c r="C141" s="6"/>
      <c r="D141" s="10"/>
      <c r="E141" s="10"/>
      <c r="F141" s="62"/>
      <c r="G141" s="10"/>
      <c r="H141" s="10"/>
      <c r="I141" s="10"/>
      <c r="J141" s="10"/>
      <c r="K141" s="10"/>
      <c r="L141" s="10"/>
      <c r="M141" s="10"/>
      <c r="N141" s="7"/>
      <c r="O141" s="19">
        <f>((H141-1)*(1-(IF(I141="no",0,'month 3 only'!$B$3)))+1)</f>
        <v>5.0000000000000044E-2</v>
      </c>
      <c r="P141" s="19">
        <f t="shared" si="2"/>
        <v>0</v>
      </c>
      <c r="Q1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1" s="20">
        <f>IF(ISBLANK(N141),,IF(ISBLANK(H141),,(IF(N141="WON-EW",((((O141-1)*K141)*'month 3 only'!$B$2)+('month 3 only'!$B$2*(O141-1))),IF(N141="WON",((((O141-1)*K141)*'month 3 only'!$B$2)+('month 3 only'!$B$2*(O141-1))),IF(N141="PLACED",((((O141-1)*K141)*'month 3 only'!$B$2)-'month 3 only'!$B$2),IF(K141=0,-'month 3 only'!$B$2,IF(K141=0,-'month 3 only'!$B$2,-('month 3 only'!$B$2*2)))))))*D141))</f>
        <v>0</v>
      </c>
    </row>
    <row r="142" spans="1:91" ht="15" x14ac:dyDescent="0.2">
      <c r="A142" s="9"/>
      <c r="B142" s="55"/>
      <c r="C142" s="6"/>
      <c r="D142" s="10"/>
      <c r="E142" s="10"/>
      <c r="F142" s="62"/>
      <c r="G142" s="10"/>
      <c r="H142" s="12"/>
      <c r="I142" s="10"/>
      <c r="J142" s="10"/>
      <c r="K142" s="10"/>
      <c r="L142" s="10"/>
      <c r="M142" s="10"/>
      <c r="N142" s="7"/>
      <c r="O142" s="19">
        <f>((H142-1)*(1-(IF(I142="no",0,'month 3 only'!$B$3)))+1)</f>
        <v>5.0000000000000044E-2</v>
      </c>
      <c r="P142" s="19">
        <f t="shared" si="2"/>
        <v>0</v>
      </c>
      <c r="Q1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2" s="20">
        <f>IF(ISBLANK(N142),,IF(ISBLANK(H142),,(IF(N142="WON-EW",((((O142-1)*K142)*'month 3 only'!$B$2)+('month 3 only'!$B$2*(O142-1))),IF(N142="WON",((((O142-1)*K142)*'month 3 only'!$B$2)+('month 3 only'!$B$2*(O142-1))),IF(N142="PLACED",((((O142-1)*K142)*'month 3 only'!$B$2)-'month 3 only'!$B$2),IF(K142=0,-'month 3 only'!$B$2,IF(K142=0,-'month 3 only'!$B$2,-('month 3 only'!$B$2*2)))))))*D142))</f>
        <v>0</v>
      </c>
    </row>
    <row r="143" spans="1:91" ht="15" x14ac:dyDescent="0.2">
      <c r="A143" s="9"/>
      <c r="B143" s="55"/>
      <c r="C143" s="6"/>
      <c r="D143" s="10"/>
      <c r="E143" s="10"/>
      <c r="F143" s="62"/>
      <c r="G143" s="10"/>
      <c r="H143" s="12"/>
      <c r="I143" s="10"/>
      <c r="J143" s="10"/>
      <c r="K143" s="10"/>
      <c r="L143" s="10"/>
      <c r="M143" s="10"/>
      <c r="N143" s="7"/>
      <c r="O143" s="19">
        <f>((H143-1)*(1-(IF(I143="no",0,'month 3 only'!$B$3)))+1)</f>
        <v>5.0000000000000044E-2</v>
      </c>
      <c r="P143" s="19">
        <f t="shared" si="2"/>
        <v>0</v>
      </c>
      <c r="Q1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3" s="20">
        <f>IF(ISBLANK(N143),,IF(ISBLANK(H143),,(IF(N143="WON-EW",((((O143-1)*K143)*'month 3 only'!$B$2)+('month 3 only'!$B$2*(O143-1))),IF(N143="WON",((((O143-1)*K143)*'month 3 only'!$B$2)+('month 3 only'!$B$2*(O143-1))),IF(N143="PLACED",((((O143-1)*K143)*'month 3 only'!$B$2)-'month 3 only'!$B$2),IF(K143=0,-'month 3 only'!$B$2,IF(K143=0,-'month 3 only'!$B$2,-('month 3 only'!$B$2*2)))))))*D143))</f>
        <v>0</v>
      </c>
    </row>
    <row r="144" spans="1:91" ht="15" x14ac:dyDescent="0.2">
      <c r="A144" s="9"/>
      <c r="B144" s="55"/>
      <c r="C144" s="6"/>
      <c r="D144" s="10"/>
      <c r="E144" s="10"/>
      <c r="F144" s="62"/>
      <c r="G144" s="10"/>
      <c r="H144" s="12"/>
      <c r="I144" s="10"/>
      <c r="J144" s="10"/>
      <c r="K144" s="10"/>
      <c r="L144" s="10"/>
      <c r="M144" s="10"/>
      <c r="N144" s="7"/>
      <c r="O144" s="19">
        <f>((H144-1)*(1-(IF(I144="no",0,'month 3 only'!$B$3)))+1)</f>
        <v>5.0000000000000044E-2</v>
      </c>
      <c r="P144" s="19">
        <f t="shared" si="2"/>
        <v>0</v>
      </c>
      <c r="Q1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4" s="20">
        <f>IF(ISBLANK(N144),,IF(ISBLANK(H144),,(IF(N144="WON-EW",((((O144-1)*K144)*'month 3 only'!$B$2)+('month 3 only'!$B$2*(O144-1))),IF(N144="WON",((((O144-1)*K144)*'month 3 only'!$B$2)+('month 3 only'!$B$2*(O144-1))),IF(N144="PLACED",((((O144-1)*K144)*'month 3 only'!$B$2)-'month 3 only'!$B$2),IF(K144=0,-'month 3 only'!$B$2,IF(K144=0,-'month 3 only'!$B$2,-('month 3 only'!$B$2*2)))))))*D144))</f>
        <v>0</v>
      </c>
    </row>
    <row r="145" spans="1:20" ht="15" x14ac:dyDescent="0.2">
      <c r="A145" s="9"/>
      <c r="B145" s="55"/>
      <c r="C145" s="6"/>
      <c r="D145" s="10"/>
      <c r="E145" s="10"/>
      <c r="F145" s="62"/>
      <c r="G145" s="10"/>
      <c r="H145" s="12"/>
      <c r="I145" s="10"/>
      <c r="J145" s="10"/>
      <c r="K145" s="10"/>
      <c r="L145" s="10"/>
      <c r="M145" s="10"/>
      <c r="N145" s="7"/>
      <c r="O145" s="19">
        <f>((H145-1)*(1-(IF(I145="no",0,'month 3 only'!$B$3)))+1)</f>
        <v>5.0000000000000044E-2</v>
      </c>
      <c r="P145" s="19">
        <f t="shared" si="2"/>
        <v>0</v>
      </c>
      <c r="Q1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5" s="20">
        <f>IF(ISBLANK(N145),,IF(ISBLANK(H145),,(IF(N145="WON-EW",((((O145-1)*K145)*'month 3 only'!$B$2)+('month 3 only'!$B$2*(O145-1))),IF(N145="WON",((((O145-1)*K145)*'month 3 only'!$B$2)+('month 3 only'!$B$2*(O145-1))),IF(N145="PLACED",((((O145-1)*K145)*'month 3 only'!$B$2)-'month 3 only'!$B$2),IF(K145=0,-'month 3 only'!$B$2,IF(K145=0,-'month 3 only'!$B$2,-('month 3 only'!$B$2*2)))))))*D145))</f>
        <v>0</v>
      </c>
    </row>
    <row r="146" spans="1:20" ht="15" x14ac:dyDescent="0.2">
      <c r="A146" s="9"/>
      <c r="B146" s="55"/>
      <c r="C146" s="6"/>
      <c r="D146" s="10"/>
      <c r="E146" s="10"/>
      <c r="F146" s="62"/>
      <c r="G146" s="10"/>
      <c r="H146" s="12"/>
      <c r="I146" s="10"/>
      <c r="J146" s="10"/>
      <c r="K146" s="10"/>
      <c r="L146" s="10"/>
      <c r="M146" s="10"/>
      <c r="N146" s="7"/>
      <c r="O146" s="19">
        <f>((H146-1)*(1-(IF(I146="no",0,'month 3 only'!$B$3)))+1)</f>
        <v>5.0000000000000044E-2</v>
      </c>
      <c r="P146" s="19">
        <f t="shared" si="2"/>
        <v>0</v>
      </c>
      <c r="Q1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6" s="20">
        <f>IF(ISBLANK(N146),,IF(ISBLANK(H146),,(IF(N146="WON-EW",((((O146-1)*K146)*'month 3 only'!$B$2)+('month 3 only'!$B$2*(O146-1))),IF(N146="WON",((((O146-1)*K146)*'month 3 only'!$B$2)+('month 3 only'!$B$2*(O146-1))),IF(N146="PLACED",((((O146-1)*K146)*'month 3 only'!$B$2)-'month 3 only'!$B$2),IF(K146=0,-'month 3 only'!$B$2,IF(K146=0,-'month 3 only'!$B$2,-('month 3 only'!$B$2*2)))))))*D146))</f>
        <v>0</v>
      </c>
    </row>
    <row r="147" spans="1:20" ht="15" x14ac:dyDescent="0.2">
      <c r="A147" s="9"/>
      <c r="B147" s="55"/>
      <c r="C147" s="6"/>
      <c r="D147" s="10"/>
      <c r="E147" s="10"/>
      <c r="F147" s="62"/>
      <c r="G147" s="10"/>
      <c r="H147" s="12"/>
      <c r="I147" s="10"/>
      <c r="J147" s="10"/>
      <c r="K147" s="10"/>
      <c r="L147" s="10"/>
      <c r="M147" s="10"/>
      <c r="N147" s="7"/>
      <c r="O147" s="19">
        <f>((H147-1)*(1-(IF(I147="no",0,'month 3 only'!$B$3)))+1)</f>
        <v>5.0000000000000044E-2</v>
      </c>
      <c r="P147" s="19">
        <f t="shared" si="2"/>
        <v>0</v>
      </c>
      <c r="Q1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7" s="20">
        <f>IF(ISBLANK(N147),,IF(ISBLANK(H147),,(IF(N147="WON-EW",((((O147-1)*K147)*'month 3 only'!$B$2)+('month 3 only'!$B$2*(O147-1))),IF(N147="WON",((((O147-1)*K147)*'month 3 only'!$B$2)+('month 3 only'!$B$2*(O147-1))),IF(N147="PLACED",((((O147-1)*K147)*'month 3 only'!$B$2)-'month 3 only'!$B$2),IF(K147=0,-'month 3 only'!$B$2,IF(K147=0,-'month 3 only'!$B$2,-('month 3 only'!$B$2*2)))))))*D147))</f>
        <v>0</v>
      </c>
    </row>
    <row r="148" spans="1:20" ht="15" x14ac:dyDescent="0.2">
      <c r="A148" s="9"/>
      <c r="B148" s="55"/>
      <c r="C148" s="6"/>
      <c r="D148" s="10"/>
      <c r="E148" s="12"/>
      <c r="F148" s="64"/>
      <c r="G148" s="12"/>
      <c r="H148" s="12"/>
      <c r="I148" s="10"/>
      <c r="J148" s="10"/>
      <c r="K148" s="10"/>
      <c r="L148" s="10"/>
      <c r="M148" s="10"/>
      <c r="N148" s="7"/>
      <c r="O148" s="19">
        <f>((H148-1)*(1-(IF(I148="no",0,'month 3 only'!$B$3)))+1)</f>
        <v>5.0000000000000044E-2</v>
      </c>
      <c r="P148" s="19">
        <f t="shared" si="2"/>
        <v>0</v>
      </c>
      <c r="Q1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8" s="20">
        <f>IF(ISBLANK(N148),,IF(ISBLANK(H148),,(IF(N148="WON-EW",((((O148-1)*K148)*'month 3 only'!$B$2)+('month 3 only'!$B$2*(O148-1))),IF(N148="WON",((((O148-1)*K148)*'month 3 only'!$B$2)+('month 3 only'!$B$2*(O148-1))),IF(N148="PLACED",((((O148-1)*K148)*'month 3 only'!$B$2)-'month 3 only'!$B$2),IF(K148=0,-'month 3 only'!$B$2,IF(K148=0,-'month 3 only'!$B$2,-('month 3 only'!$B$2*2)))))))*D148))</f>
        <v>0</v>
      </c>
    </row>
    <row r="149" spans="1:20" ht="15" x14ac:dyDescent="0.2">
      <c r="A149" s="9"/>
      <c r="B149" s="55"/>
      <c r="C149" s="6"/>
      <c r="D149" s="10"/>
      <c r="E149" s="10"/>
      <c r="F149" s="62"/>
      <c r="G149" s="10"/>
      <c r="H149" s="10"/>
      <c r="I149" s="10"/>
      <c r="J149" s="10"/>
      <c r="K149" s="10"/>
      <c r="L149" s="10"/>
      <c r="M149" s="10"/>
      <c r="N149" s="7"/>
      <c r="O149" s="19">
        <f>((H149-1)*(1-(IF(I149="no",0,'month 3 only'!$B$3)))+1)</f>
        <v>5.0000000000000044E-2</v>
      </c>
      <c r="P149" s="19">
        <f t="shared" si="2"/>
        <v>0</v>
      </c>
      <c r="Q1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9" s="20">
        <f>IF(ISBLANK(N149),,IF(ISBLANK(H149),,(IF(N149="WON-EW",((((O149-1)*K149)*'month 3 only'!$B$2)+('month 3 only'!$B$2*(O149-1))),IF(N149="WON",((((O149-1)*K149)*'month 3 only'!$B$2)+('month 3 only'!$B$2*(O149-1))),IF(N149="PLACED",((((O149-1)*K149)*'month 3 only'!$B$2)-'month 3 only'!$B$2),IF(K149=0,-'month 3 only'!$B$2,IF(K149=0,-'month 3 only'!$B$2,-('month 3 only'!$B$2*2)))))))*D149))</f>
        <v>0</v>
      </c>
    </row>
    <row r="150" spans="1:20" ht="15" x14ac:dyDescent="0.2">
      <c r="A150" s="9"/>
      <c r="B150" s="55"/>
      <c r="C150" s="6"/>
      <c r="D150" s="10"/>
      <c r="E150" s="10"/>
      <c r="F150" s="62"/>
      <c r="G150" s="10"/>
      <c r="H150" s="10"/>
      <c r="I150" s="10"/>
      <c r="J150" s="10"/>
      <c r="K150" s="10"/>
      <c r="L150" s="10"/>
      <c r="M150" s="10"/>
      <c r="N150" s="7"/>
      <c r="O150" s="19">
        <f>((H150-1)*(1-(IF(I150="no",0,'month 3 only'!$B$3)))+1)</f>
        <v>5.0000000000000044E-2</v>
      </c>
      <c r="P150" s="19">
        <f t="shared" si="2"/>
        <v>0</v>
      </c>
      <c r="Q1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0" s="20">
        <f>IF(ISBLANK(N150),,IF(ISBLANK(H150),,(IF(N150="WON-EW",((((O150-1)*K150)*'month 3 only'!$B$2)+('month 3 only'!$B$2*(O150-1))),IF(N150="WON",((((O150-1)*K150)*'month 3 only'!$B$2)+('month 3 only'!$B$2*(O150-1))),IF(N150="PLACED",((((O150-1)*K150)*'month 3 only'!$B$2)-'month 3 only'!$B$2),IF(K150=0,-'month 3 only'!$B$2,IF(K150=0,-'month 3 only'!$B$2,-('month 3 only'!$B$2*2)))))))*D150))</f>
        <v>0</v>
      </c>
    </row>
    <row r="151" spans="1:20" ht="15" x14ac:dyDescent="0.2">
      <c r="A151" s="9"/>
      <c r="B151" s="55"/>
      <c r="C151" s="6"/>
      <c r="D151" s="10"/>
      <c r="E151" s="10"/>
      <c r="F151" s="62"/>
      <c r="G151" s="10"/>
      <c r="H151" s="10"/>
      <c r="I151" s="10"/>
      <c r="J151" s="10"/>
      <c r="K151" s="10"/>
      <c r="L151" s="10"/>
      <c r="M151" s="10"/>
      <c r="N151" s="7"/>
      <c r="O151" s="19">
        <f>((H151-1)*(1-(IF(I151="no",0,'month 3 only'!$B$3)))+1)</f>
        <v>5.0000000000000044E-2</v>
      </c>
      <c r="P151" s="19">
        <f t="shared" ref="P151:P214" si="3">D151*IF(J151="yes",2,1)</f>
        <v>0</v>
      </c>
      <c r="Q1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1" s="20">
        <f>IF(ISBLANK(N151),,IF(ISBLANK(H151),,(IF(N151="WON-EW",((((O151-1)*K151)*'month 3 only'!$B$2)+('month 3 only'!$B$2*(O151-1))),IF(N151="WON",((((O151-1)*K151)*'month 3 only'!$B$2)+('month 3 only'!$B$2*(O151-1))),IF(N151="PLACED",((((O151-1)*K151)*'month 3 only'!$B$2)-'month 3 only'!$B$2),IF(K151=0,-'month 3 only'!$B$2,IF(K151=0,-'month 3 only'!$B$2,-('month 3 only'!$B$2*2)))))))*D151))</f>
        <v>0</v>
      </c>
    </row>
    <row r="152" spans="1:20" ht="15" x14ac:dyDescent="0.2">
      <c r="A152" s="9"/>
      <c r="B152" s="55"/>
      <c r="C152" s="6"/>
      <c r="D152" s="10"/>
      <c r="E152" s="12"/>
      <c r="F152" s="64"/>
      <c r="G152" s="12"/>
      <c r="H152" s="12"/>
      <c r="I152" s="10"/>
      <c r="J152" s="10"/>
      <c r="K152" s="10"/>
      <c r="L152" s="10"/>
      <c r="M152" s="10"/>
      <c r="N152" s="7"/>
      <c r="O152" s="19">
        <f>((H152-1)*(1-(IF(I152="no",0,'month 3 only'!$B$3)))+1)</f>
        <v>5.0000000000000044E-2</v>
      </c>
      <c r="P152" s="19">
        <f t="shared" si="3"/>
        <v>0</v>
      </c>
      <c r="Q1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2" s="20">
        <f>IF(ISBLANK(N152),,IF(ISBLANK(H152),,(IF(N152="WON-EW",((((O152-1)*K152)*'month 3 only'!$B$2)+('month 3 only'!$B$2*(O152-1))),IF(N152="WON",((((O152-1)*K152)*'month 3 only'!$B$2)+('month 3 only'!$B$2*(O152-1))),IF(N152="PLACED",((((O152-1)*K152)*'month 3 only'!$B$2)-'month 3 only'!$B$2),IF(K152=0,-'month 3 only'!$B$2,IF(K152=0,-'month 3 only'!$B$2,-('month 3 only'!$B$2*2)))))))*D152))</f>
        <v>0</v>
      </c>
    </row>
    <row r="153" spans="1:20" ht="15" x14ac:dyDescent="0.2">
      <c r="A153" s="9"/>
      <c r="B153" s="55"/>
      <c r="C153" s="6"/>
      <c r="D153" s="10"/>
      <c r="E153" s="12"/>
      <c r="F153" s="64"/>
      <c r="G153" s="12"/>
      <c r="H153" s="12"/>
      <c r="I153" s="10"/>
      <c r="J153" s="10"/>
      <c r="K153" s="10"/>
      <c r="L153" s="10"/>
      <c r="M153" s="10"/>
      <c r="N153" s="7"/>
      <c r="O153" s="19">
        <f>((H153-1)*(1-(IF(I153="no",0,'month 3 only'!$B$3)))+1)</f>
        <v>5.0000000000000044E-2</v>
      </c>
      <c r="P153" s="19">
        <f t="shared" si="3"/>
        <v>0</v>
      </c>
      <c r="Q1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3" s="20">
        <f>IF(ISBLANK(N153),,IF(ISBLANK(H153),,(IF(N153="WON-EW",((((O153-1)*K153)*'month 3 only'!$B$2)+('month 3 only'!$B$2*(O153-1))),IF(N153="WON",((((O153-1)*K153)*'month 3 only'!$B$2)+('month 3 only'!$B$2*(O153-1))),IF(N153="PLACED",((((O153-1)*K153)*'month 3 only'!$B$2)-'month 3 only'!$B$2),IF(K153=0,-'month 3 only'!$B$2,IF(K153=0,-'month 3 only'!$B$2,-('month 3 only'!$B$2*2)))))))*D153))</f>
        <v>0</v>
      </c>
    </row>
    <row r="154" spans="1:20" ht="15" x14ac:dyDescent="0.2">
      <c r="A154" s="9"/>
      <c r="B154" s="55"/>
      <c r="C154" s="6"/>
      <c r="D154" s="10"/>
      <c r="E154" s="12"/>
      <c r="F154" s="64"/>
      <c r="G154" s="12"/>
      <c r="H154" s="12"/>
      <c r="I154" s="10"/>
      <c r="J154" s="10"/>
      <c r="K154" s="10"/>
      <c r="L154" s="10"/>
      <c r="M154" s="10"/>
      <c r="N154" s="7"/>
      <c r="O154" s="19">
        <f>((H154-1)*(1-(IF(I154="no",0,'month 3 only'!$B$3)))+1)</f>
        <v>5.0000000000000044E-2</v>
      </c>
      <c r="P154" s="19">
        <f t="shared" si="3"/>
        <v>0</v>
      </c>
      <c r="Q1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4" s="20">
        <f>IF(ISBLANK(N154),,IF(ISBLANK(H154),,(IF(N154="WON-EW",((((O154-1)*K154)*'month 3 only'!$B$2)+('month 3 only'!$B$2*(O154-1))),IF(N154="WON",((((O154-1)*K154)*'month 3 only'!$B$2)+('month 3 only'!$B$2*(O154-1))),IF(N154="PLACED",((((O154-1)*K154)*'month 3 only'!$B$2)-'month 3 only'!$B$2),IF(K154=0,-'month 3 only'!$B$2,IF(K154=0,-'month 3 only'!$B$2,-('month 3 only'!$B$2*2)))))))*D154))</f>
        <v>0</v>
      </c>
    </row>
    <row r="155" spans="1:20" ht="15" x14ac:dyDescent="0.2">
      <c r="A155" s="9"/>
      <c r="B155" s="55"/>
      <c r="C155" s="6"/>
      <c r="D155" s="10"/>
      <c r="E155" s="12"/>
      <c r="F155" s="64"/>
      <c r="G155" s="12"/>
      <c r="H155" s="12"/>
      <c r="I155" s="10"/>
      <c r="J155" s="10"/>
      <c r="K155" s="10"/>
      <c r="L155" s="10"/>
      <c r="M155" s="10"/>
      <c r="N155" s="7"/>
      <c r="O155" s="19">
        <f>((H155-1)*(1-(IF(I155="no",0,'month 3 only'!$B$3)))+1)</f>
        <v>5.0000000000000044E-2</v>
      </c>
      <c r="P155" s="19">
        <f t="shared" si="3"/>
        <v>0</v>
      </c>
      <c r="Q1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5" s="20">
        <f>IF(ISBLANK(N155),,IF(ISBLANK(H155),,(IF(N155="WON-EW",((((O155-1)*K155)*'month 3 only'!$B$2)+('month 3 only'!$B$2*(O155-1))),IF(N155="WON",((((O155-1)*K155)*'month 3 only'!$B$2)+('month 3 only'!$B$2*(O155-1))),IF(N155="PLACED",((((O155-1)*K155)*'month 3 only'!$B$2)-'month 3 only'!$B$2),IF(K155=0,-'month 3 only'!$B$2,IF(K155=0,-'month 3 only'!$B$2,-('month 3 only'!$B$2*2)))))))*D155))</f>
        <v>0</v>
      </c>
    </row>
    <row r="156" spans="1:20" ht="15" x14ac:dyDescent="0.2">
      <c r="A156" s="9"/>
      <c r="B156" s="55"/>
      <c r="C156" s="6"/>
      <c r="D156" s="10"/>
      <c r="E156" s="12"/>
      <c r="F156" s="64"/>
      <c r="G156" s="12"/>
      <c r="H156" s="12"/>
      <c r="I156" s="10"/>
      <c r="J156" s="10"/>
      <c r="K156" s="10"/>
      <c r="L156" s="10"/>
      <c r="M156" s="10"/>
      <c r="N156" s="7"/>
      <c r="O156" s="19">
        <f>((H156-1)*(1-(IF(I156="no",0,'month 3 only'!$B$3)))+1)</f>
        <v>5.0000000000000044E-2</v>
      </c>
      <c r="P156" s="19">
        <f t="shared" si="3"/>
        <v>0</v>
      </c>
      <c r="Q1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6" s="20">
        <f>IF(ISBLANK(N156),,IF(ISBLANK(H156),,(IF(N156="WON-EW",((((O156-1)*K156)*'month 3 only'!$B$2)+('month 3 only'!$B$2*(O156-1))),IF(N156="WON",((((O156-1)*K156)*'month 3 only'!$B$2)+('month 3 only'!$B$2*(O156-1))),IF(N156="PLACED",((((O156-1)*K156)*'month 3 only'!$B$2)-'month 3 only'!$B$2),IF(K156=0,-'month 3 only'!$B$2,IF(K156=0,-'month 3 only'!$B$2,-('month 3 only'!$B$2*2)))))))*D156))</f>
        <v>0</v>
      </c>
    </row>
    <row r="157" spans="1:20" ht="15" x14ac:dyDescent="0.2">
      <c r="A157" s="9"/>
      <c r="B157" s="55"/>
      <c r="C157" s="55"/>
      <c r="D157" s="10"/>
      <c r="E157" s="10"/>
      <c r="F157" s="62"/>
      <c r="G157" s="10"/>
      <c r="H157" s="10"/>
      <c r="I157" s="10"/>
      <c r="J157" s="10"/>
      <c r="K157" s="10"/>
      <c r="L157" s="10"/>
      <c r="M157" s="10"/>
      <c r="N157" s="7"/>
      <c r="O157" s="19">
        <f>((H157-1)*(1-(IF(I157="no",0,'month 3 only'!$B$3)))+1)</f>
        <v>5.0000000000000044E-2</v>
      </c>
      <c r="P157" s="19">
        <f t="shared" si="3"/>
        <v>0</v>
      </c>
      <c r="Q1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7" s="20">
        <f>IF(ISBLANK(N157),,IF(ISBLANK(H157),,(IF(N157="WON-EW",((((O157-1)*K157)*'month 3 only'!$B$2)+('month 3 only'!$B$2*(O157-1))),IF(N157="WON",((((O157-1)*K157)*'month 3 only'!$B$2)+('month 3 only'!$B$2*(O157-1))),IF(N157="PLACED",((((O157-1)*K157)*'month 3 only'!$B$2)-'month 3 only'!$B$2),IF(K157=0,-'month 3 only'!$B$2,IF(K157=0,-'month 3 only'!$B$2,-('month 3 only'!$B$2*2)))))))*D157))</f>
        <v>0</v>
      </c>
    </row>
    <row r="158" spans="1:20" ht="15" x14ac:dyDescent="0.2">
      <c r="A158" s="9"/>
      <c r="B158" s="55"/>
      <c r="C158" s="55"/>
      <c r="D158" s="10"/>
      <c r="E158" s="10"/>
      <c r="F158" s="62"/>
      <c r="G158" s="10"/>
      <c r="H158" s="10"/>
      <c r="I158" s="10"/>
      <c r="J158" s="10"/>
      <c r="K158" s="10"/>
      <c r="L158" s="10"/>
      <c r="M158" s="10"/>
      <c r="N158" s="7"/>
      <c r="O158" s="19">
        <f>((H158-1)*(1-(IF(I158="no",0,'month 3 only'!$B$3)))+1)</f>
        <v>5.0000000000000044E-2</v>
      </c>
      <c r="P158" s="19">
        <f t="shared" si="3"/>
        <v>0</v>
      </c>
      <c r="Q1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8" s="20">
        <f>IF(ISBLANK(N158),,IF(ISBLANK(H158),,(IF(N158="WON-EW",((((O158-1)*K158)*'month 3 only'!$B$2)+('month 3 only'!$B$2*(O158-1))),IF(N158="WON",((((O158-1)*K158)*'month 3 only'!$B$2)+('month 3 only'!$B$2*(O158-1))),IF(N158="PLACED",((((O158-1)*K158)*'month 3 only'!$B$2)-'month 3 only'!$B$2),IF(K158=0,-'month 3 only'!$B$2,IF(K158=0,-'month 3 only'!$B$2,-('month 3 only'!$B$2*2)))))))*D158))</f>
        <v>0</v>
      </c>
    </row>
    <row r="159" spans="1:20" ht="15" x14ac:dyDescent="0.2">
      <c r="A159" s="9"/>
      <c r="B159" s="55"/>
      <c r="C159" s="55"/>
      <c r="D159" s="10"/>
      <c r="E159" s="10"/>
      <c r="F159" s="62"/>
      <c r="G159" s="10"/>
      <c r="H159" s="10"/>
      <c r="I159" s="10"/>
      <c r="J159" s="10"/>
      <c r="K159" s="10"/>
      <c r="L159" s="10"/>
      <c r="M159" s="10"/>
      <c r="N159" s="7"/>
      <c r="O159" s="19">
        <f>((H159-1)*(1-(IF(I159="no",0,'month 3 only'!$B$3)))+1)</f>
        <v>5.0000000000000044E-2</v>
      </c>
      <c r="P159" s="19">
        <f t="shared" si="3"/>
        <v>0</v>
      </c>
      <c r="Q1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9" s="20">
        <f>IF(ISBLANK(N159),,IF(ISBLANK(H159),,(IF(N159="WON-EW",((((O159-1)*K159)*'month 3 only'!$B$2)+('month 3 only'!$B$2*(O159-1))),IF(N159="WON",((((O159-1)*K159)*'month 3 only'!$B$2)+('month 3 only'!$B$2*(O159-1))),IF(N159="PLACED",((((O159-1)*K159)*'month 3 only'!$B$2)-'month 3 only'!$B$2),IF(K159=0,-'month 3 only'!$B$2,IF(K159=0,-'month 3 only'!$B$2,-('month 3 only'!$B$2*2)))))))*D159))</f>
        <v>0</v>
      </c>
    </row>
    <row r="160" spans="1:20" s="2" customFormat="1" ht="15" x14ac:dyDescent="0.2">
      <c r="A160" s="9"/>
      <c r="B160" s="6"/>
      <c r="C160" s="6"/>
      <c r="D160" s="10"/>
      <c r="E160" s="10"/>
      <c r="F160" s="62"/>
      <c r="G160" s="10"/>
      <c r="H160" s="10"/>
      <c r="I160" s="10"/>
      <c r="J160" s="10"/>
      <c r="K160" s="10"/>
      <c r="L160" s="10"/>
      <c r="M160" s="10"/>
      <c r="N160" s="7"/>
      <c r="O160" s="19">
        <f>((H160-1)*(1-(IF(I160="no",0,'month 3 only'!$B$3)))+1)</f>
        <v>5.0000000000000044E-2</v>
      </c>
      <c r="P160" s="19">
        <f t="shared" si="3"/>
        <v>0</v>
      </c>
      <c r="Q1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0" s="20">
        <f>IF(ISBLANK(N160),,IF(ISBLANK(H160),,(IF(N160="WON-EW",((((O160-1)*K160)*'month 3 only'!$B$2)+('month 3 only'!$B$2*(O160-1))),IF(N160="WON",((((O160-1)*K160)*'month 3 only'!$B$2)+('month 3 only'!$B$2*(O160-1))),IF(N160="PLACED",((((O160-1)*K160)*'month 3 only'!$B$2)-'month 3 only'!$B$2),IF(K160=0,-'month 3 only'!$B$2,IF(K160=0,-'month 3 only'!$B$2,-('month 3 only'!$B$2*2)))))))*D160))</f>
        <v>0</v>
      </c>
      <c r="S160"/>
      <c r="T160"/>
    </row>
    <row r="161" spans="1:20" s="2" customFormat="1" ht="15" x14ac:dyDescent="0.2">
      <c r="A161" s="9"/>
      <c r="B161" s="6"/>
      <c r="C161" s="6"/>
      <c r="D161" s="10"/>
      <c r="E161" s="10"/>
      <c r="F161" s="62"/>
      <c r="G161" s="10"/>
      <c r="H161" s="10"/>
      <c r="I161" s="10"/>
      <c r="J161" s="10"/>
      <c r="K161" s="10"/>
      <c r="L161" s="10"/>
      <c r="M161" s="10"/>
      <c r="N161" s="7"/>
      <c r="O161" s="19">
        <f>((H161-1)*(1-(IF(I161="no",0,'month 3 only'!$B$3)))+1)</f>
        <v>5.0000000000000044E-2</v>
      </c>
      <c r="P161" s="19">
        <f t="shared" si="3"/>
        <v>0</v>
      </c>
      <c r="Q1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1" s="20">
        <f>IF(ISBLANK(N161),,IF(ISBLANK(H161),,(IF(N161="WON-EW",((((O161-1)*K161)*'month 3 only'!$B$2)+('month 3 only'!$B$2*(O161-1))),IF(N161="WON",((((O161-1)*K161)*'month 3 only'!$B$2)+('month 3 only'!$B$2*(O161-1))),IF(N161="PLACED",((((O161-1)*K161)*'month 3 only'!$B$2)-'month 3 only'!$B$2),IF(K161=0,-'month 3 only'!$B$2,IF(K161=0,-'month 3 only'!$B$2,-('month 3 only'!$B$2*2)))))))*D161))</f>
        <v>0</v>
      </c>
      <c r="S161"/>
      <c r="T161"/>
    </row>
    <row r="162" spans="1:20" s="1" customFormat="1" ht="15" x14ac:dyDescent="0.2">
      <c r="A162" s="9"/>
      <c r="B162" s="6"/>
      <c r="C162" s="6"/>
      <c r="D162" s="10"/>
      <c r="E162" s="10"/>
      <c r="F162" s="62"/>
      <c r="G162" s="10"/>
      <c r="H162" s="10"/>
      <c r="I162" s="10"/>
      <c r="J162" s="10"/>
      <c r="K162" s="10"/>
      <c r="L162" s="10"/>
      <c r="M162" s="10"/>
      <c r="N162" s="7"/>
      <c r="O162" s="19">
        <f>((H162-1)*(1-(IF(I162="no",0,'month 3 only'!$B$3)))+1)</f>
        <v>5.0000000000000044E-2</v>
      </c>
      <c r="P162" s="19">
        <f t="shared" si="3"/>
        <v>0</v>
      </c>
      <c r="Q1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2" s="20">
        <f>IF(ISBLANK(N162),,IF(ISBLANK(H162),,(IF(N162="WON-EW",((((O162-1)*K162)*'month 3 only'!$B$2)+('month 3 only'!$B$2*(O162-1))),IF(N162="WON",((((O162-1)*K162)*'month 3 only'!$B$2)+('month 3 only'!$B$2*(O162-1))),IF(N162="PLACED",((((O162-1)*K162)*'month 3 only'!$B$2)-'month 3 only'!$B$2),IF(K162=0,-'month 3 only'!$B$2,IF(K162=0,-'month 3 only'!$B$2,-('month 3 only'!$B$2*2)))))))*D162))</f>
        <v>0</v>
      </c>
      <c r="S162"/>
      <c r="T162"/>
    </row>
    <row r="163" spans="1:20" ht="15.75" x14ac:dyDescent="0.25">
      <c r="A163" s="9"/>
      <c r="B163" s="6"/>
      <c r="C163" s="6"/>
      <c r="D163" s="10"/>
      <c r="E163" s="13"/>
      <c r="F163" s="65"/>
      <c r="G163" s="13"/>
      <c r="H163" s="33"/>
      <c r="I163" s="10"/>
      <c r="J163" s="10"/>
      <c r="K163" s="10"/>
      <c r="L163" s="10"/>
      <c r="M163" s="10"/>
      <c r="N163" s="7"/>
      <c r="O163" s="19">
        <f>((H163-1)*(1-(IF(I163="no",0,'month 3 only'!$B$3)))+1)</f>
        <v>5.0000000000000044E-2</v>
      </c>
      <c r="P163" s="19">
        <f t="shared" si="3"/>
        <v>0</v>
      </c>
      <c r="Q1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3" s="20">
        <f>IF(ISBLANK(N163),,IF(ISBLANK(H163),,(IF(N163="WON-EW",((((O163-1)*K163)*'month 3 only'!$B$2)+('month 3 only'!$B$2*(O163-1))),IF(N163="WON",((((O163-1)*K163)*'month 3 only'!$B$2)+('month 3 only'!$B$2*(O163-1))),IF(N163="PLACED",((((O163-1)*K163)*'month 3 only'!$B$2)-'month 3 only'!$B$2),IF(K163=0,-'month 3 only'!$B$2,IF(K163=0,-'month 3 only'!$B$2,-('month 3 only'!$B$2*2)))))))*D163))</f>
        <v>0</v>
      </c>
    </row>
    <row r="164" spans="1:20" ht="15.75" x14ac:dyDescent="0.25">
      <c r="A164" s="14"/>
      <c r="C164" s="6"/>
      <c r="D164" s="31"/>
      <c r="E164" s="13"/>
      <c r="F164" s="65"/>
      <c r="G164" s="13"/>
      <c r="H164" s="33"/>
      <c r="I164" s="10"/>
      <c r="J164" s="10"/>
      <c r="K164" s="10"/>
      <c r="L164" s="7"/>
      <c r="M164" s="7"/>
      <c r="N164" s="7"/>
      <c r="O164" s="19">
        <f>((H164-1)*(1-(IF(I164="no",0,'month 3 only'!$B$3)))+1)</f>
        <v>5.0000000000000044E-2</v>
      </c>
      <c r="P164" s="19">
        <f t="shared" si="3"/>
        <v>0</v>
      </c>
      <c r="Q1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4" s="20">
        <f>IF(ISBLANK(N164),,IF(ISBLANK(H164),,(IF(N164="WON-EW",((((O164-1)*K164)*'month 3 only'!$B$2)+('month 3 only'!$B$2*(O164-1))),IF(N164="WON",((((O164-1)*K164)*'month 3 only'!$B$2)+('month 3 only'!$B$2*(O164-1))),IF(N164="PLACED",((((O164-1)*K164)*'month 3 only'!$B$2)-'month 3 only'!$B$2),IF(K164=0,-'month 3 only'!$B$2,IF(K164=0,-'month 3 only'!$B$2,-('month 3 only'!$B$2*2)))))))*D164))</f>
        <v>0</v>
      </c>
    </row>
    <row r="165" spans="1:20" ht="15.75" x14ac:dyDescent="0.25">
      <c r="A165" s="14"/>
      <c r="C165" s="6"/>
      <c r="D165" s="31"/>
      <c r="E165" s="13"/>
      <c r="F165" s="65"/>
      <c r="G165" s="13"/>
      <c r="H165" s="33"/>
      <c r="I165" s="10"/>
      <c r="J165" s="10"/>
      <c r="K165" s="10"/>
      <c r="L165" s="7"/>
      <c r="M165" s="7"/>
      <c r="N165" s="7"/>
      <c r="O165" s="19">
        <f>((H165-1)*(1-(IF(I165="no",0,'month 3 only'!$B$3)))+1)</f>
        <v>5.0000000000000044E-2</v>
      </c>
      <c r="P165" s="19">
        <f t="shared" si="3"/>
        <v>0</v>
      </c>
      <c r="Q1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5" s="20">
        <f>IF(ISBLANK(N165),,IF(ISBLANK(H165),,(IF(N165="WON-EW",((((O165-1)*K165)*'month 3 only'!$B$2)+('month 3 only'!$B$2*(O165-1))),IF(N165="WON",((((O165-1)*K165)*'month 3 only'!$B$2)+('month 3 only'!$B$2*(O165-1))),IF(N165="PLACED",((((O165-1)*K165)*'month 3 only'!$B$2)-'month 3 only'!$B$2),IF(K165=0,-'month 3 only'!$B$2,IF(K165=0,-'month 3 only'!$B$2,-('month 3 only'!$B$2*2)))))))*D165))</f>
        <v>0</v>
      </c>
    </row>
    <row r="166" spans="1:20" ht="15" x14ac:dyDescent="0.2">
      <c r="A166" s="14"/>
      <c r="B166" s="6"/>
      <c r="C166" s="6"/>
      <c r="D166" s="10"/>
      <c r="E166" s="7"/>
      <c r="F166" s="62"/>
      <c r="G166" s="7"/>
      <c r="H166" s="7"/>
      <c r="I166" s="10"/>
      <c r="J166" s="10"/>
      <c r="K166" s="10"/>
      <c r="L166" s="7"/>
      <c r="M166" s="7"/>
      <c r="N166" s="7"/>
      <c r="O166" s="19">
        <f>((H166-1)*(1-(IF(I166="no",0,'month 3 only'!$B$3)))+1)</f>
        <v>5.0000000000000044E-2</v>
      </c>
      <c r="P166" s="19">
        <f t="shared" si="3"/>
        <v>0</v>
      </c>
      <c r="Q1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6" s="20">
        <f>IF(ISBLANK(N166),,IF(ISBLANK(H166),,(IF(N166="WON-EW",((((O166-1)*K166)*'month 3 only'!$B$2)+('month 3 only'!$B$2*(O166-1))),IF(N166="WON",((((O166-1)*K166)*'month 3 only'!$B$2)+('month 3 only'!$B$2*(O166-1))),IF(N166="PLACED",((((O166-1)*K166)*'month 3 only'!$B$2)-'month 3 only'!$B$2),IF(K166=0,-'month 3 only'!$B$2,IF(K166=0,-'month 3 only'!$B$2,-('month 3 only'!$B$2*2)))))))*D166))</f>
        <v>0</v>
      </c>
    </row>
    <row r="167" spans="1:20" ht="15" x14ac:dyDescent="0.2">
      <c r="A167" s="14"/>
      <c r="B167" s="6"/>
      <c r="C167" s="6"/>
      <c r="D167" s="31"/>
      <c r="E167" s="15"/>
      <c r="F167" s="66"/>
      <c r="G167" s="15"/>
      <c r="H167" s="7"/>
      <c r="I167" s="10"/>
      <c r="J167" s="10"/>
      <c r="K167" s="10"/>
      <c r="L167" s="7"/>
      <c r="M167" s="7"/>
      <c r="N167" s="7"/>
      <c r="O167" s="19">
        <f>((H167-1)*(1-(IF(I167="no",0,'month 3 only'!$B$3)))+1)</f>
        <v>5.0000000000000044E-2</v>
      </c>
      <c r="P167" s="19">
        <f t="shared" si="3"/>
        <v>0</v>
      </c>
      <c r="Q1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7" s="20">
        <f>IF(ISBLANK(N167),,IF(ISBLANK(H167),,(IF(N167="WON-EW",((((O167-1)*K167)*'month 3 only'!$B$2)+('month 3 only'!$B$2*(O167-1))),IF(N167="WON",((((O167-1)*K167)*'month 3 only'!$B$2)+('month 3 only'!$B$2*(O167-1))),IF(N167="PLACED",((((O167-1)*K167)*'month 3 only'!$B$2)-'month 3 only'!$B$2),IF(K167=0,-'month 3 only'!$B$2,IF(K167=0,-'month 3 only'!$B$2,-('month 3 only'!$B$2*2)))))))*D167))</f>
        <v>0</v>
      </c>
    </row>
    <row r="168" spans="1:20" ht="15" x14ac:dyDescent="0.2">
      <c r="A168" s="14"/>
      <c r="B168" s="6"/>
      <c r="C168" s="6"/>
      <c r="D168" s="31"/>
      <c r="E168" s="15"/>
      <c r="F168" s="66"/>
      <c r="G168" s="15"/>
      <c r="H168" s="7"/>
      <c r="I168" s="10"/>
      <c r="J168" s="10"/>
      <c r="K168" s="10"/>
      <c r="L168" s="7"/>
      <c r="M168" s="7"/>
      <c r="N168" s="7"/>
      <c r="O168" s="19">
        <f>((H168-1)*(1-(IF(I168="no",0,'month 3 only'!$B$3)))+1)</f>
        <v>5.0000000000000044E-2</v>
      </c>
      <c r="P168" s="19">
        <f t="shared" si="3"/>
        <v>0</v>
      </c>
      <c r="Q1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8" s="20">
        <f>IF(ISBLANK(N168),,IF(ISBLANK(H168),,(IF(N168="WON-EW",((((O168-1)*K168)*'month 3 only'!$B$2)+('month 3 only'!$B$2*(O168-1))),IF(N168="WON",((((O168-1)*K168)*'month 3 only'!$B$2)+('month 3 only'!$B$2*(O168-1))),IF(N168="PLACED",((((O168-1)*K168)*'month 3 only'!$B$2)-'month 3 only'!$B$2),IF(K168=0,-'month 3 only'!$B$2,IF(K168=0,-'month 3 only'!$B$2,-('month 3 only'!$B$2*2)))))))*D168))</f>
        <v>0</v>
      </c>
    </row>
    <row r="169" spans="1:20" ht="15" x14ac:dyDescent="0.2">
      <c r="C169" s="6"/>
      <c r="D169" s="31"/>
      <c r="E169" s="6"/>
      <c r="F169" s="67"/>
      <c r="G169" s="6"/>
      <c r="H169" s="7"/>
      <c r="I169" s="10"/>
      <c r="J169" s="10"/>
      <c r="K169" s="10"/>
      <c r="L169" s="6"/>
      <c r="M169" s="6"/>
      <c r="N169" s="7"/>
      <c r="O169" s="19">
        <f>((H169-1)*(1-(IF(I169="no",0,'month 3 only'!$B$3)))+1)</f>
        <v>5.0000000000000044E-2</v>
      </c>
      <c r="P169" s="19">
        <f t="shared" si="3"/>
        <v>0</v>
      </c>
      <c r="Q1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9" s="20">
        <f>IF(ISBLANK(N169),,IF(ISBLANK(H169),,(IF(N169="WON-EW",((((O169-1)*K169)*'month 3 only'!$B$2)+('month 3 only'!$B$2*(O169-1))),IF(N169="WON",((((O169-1)*K169)*'month 3 only'!$B$2)+('month 3 only'!$B$2*(O169-1))),IF(N169="PLACED",((((O169-1)*K169)*'month 3 only'!$B$2)-'month 3 only'!$B$2),IF(K169=0,-'month 3 only'!$B$2,IF(K169=0,-'month 3 only'!$B$2,-('month 3 only'!$B$2*2)))))))*D169))</f>
        <v>0</v>
      </c>
    </row>
    <row r="170" spans="1:20" ht="15" x14ac:dyDescent="0.2">
      <c r="C170" s="6"/>
      <c r="D170" s="31"/>
      <c r="E170" s="15"/>
      <c r="F170" s="66"/>
      <c r="G170" s="15"/>
      <c r="H170" s="7"/>
      <c r="I170" s="10"/>
      <c r="J170" s="10"/>
      <c r="K170" s="10"/>
      <c r="L170" s="6"/>
      <c r="M170" s="6"/>
      <c r="N170" s="7"/>
      <c r="O170" s="19">
        <f>((H170-1)*(1-(IF(I170="no",0,'month 3 only'!$B$3)))+1)</f>
        <v>5.0000000000000044E-2</v>
      </c>
      <c r="P170" s="19">
        <f t="shared" si="3"/>
        <v>0</v>
      </c>
      <c r="Q1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0" s="20">
        <f>IF(ISBLANK(N170),,IF(ISBLANK(H170),,(IF(N170="WON-EW",((((O170-1)*K170)*'month 3 only'!$B$2)+('month 3 only'!$B$2*(O170-1))),IF(N170="WON",((((O170-1)*K170)*'month 3 only'!$B$2)+('month 3 only'!$B$2*(O170-1))),IF(N170="PLACED",((((O170-1)*K170)*'month 3 only'!$B$2)-'month 3 only'!$B$2),IF(K170=0,-'month 3 only'!$B$2,IF(K170=0,-'month 3 only'!$B$2,-('month 3 only'!$B$2*2)))))))*D170))</f>
        <v>0</v>
      </c>
    </row>
    <row r="171" spans="1:20" ht="15" x14ac:dyDescent="0.2">
      <c r="D171" s="31"/>
      <c r="E171" s="15"/>
      <c r="F171" s="66"/>
      <c r="G171" s="15"/>
      <c r="H171" s="7"/>
      <c r="I171" s="10"/>
      <c r="J171" s="10"/>
      <c r="K171" s="10"/>
      <c r="L171" s="6"/>
      <c r="M171" s="6"/>
      <c r="N171" s="7"/>
      <c r="O171" s="19">
        <f>((H171-1)*(1-(IF(I171="no",0,'month 3 only'!$B$3)))+1)</f>
        <v>5.0000000000000044E-2</v>
      </c>
      <c r="P171" s="19">
        <f t="shared" si="3"/>
        <v>0</v>
      </c>
      <c r="Q1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1" s="20">
        <f>IF(ISBLANK(N171),,IF(ISBLANK(H171),,(IF(N171="WON-EW",((((O171-1)*K171)*'month 3 only'!$B$2)+('month 3 only'!$B$2*(O171-1))),IF(N171="WON",((((O171-1)*K171)*'month 3 only'!$B$2)+('month 3 only'!$B$2*(O171-1))),IF(N171="PLACED",((((O171-1)*K171)*'month 3 only'!$B$2)-'month 3 only'!$B$2),IF(K171=0,-'month 3 only'!$B$2,IF(K171=0,-'month 3 only'!$B$2,-('month 3 only'!$B$2*2)))))))*D171))</f>
        <v>0</v>
      </c>
    </row>
    <row r="172" spans="1:20" ht="15.75" x14ac:dyDescent="0.25">
      <c r="A172" s="34"/>
      <c r="H172" s="32"/>
      <c r="I172" s="10"/>
      <c r="J172" s="10"/>
      <c r="K172" s="10"/>
      <c r="L172" s="6"/>
      <c r="M172" s="6"/>
      <c r="N172" s="7"/>
      <c r="O172" s="19">
        <f>((H172-1)*(1-(IF(I172="no",0,'month 3 only'!$B$3)))+1)</f>
        <v>5.0000000000000044E-2</v>
      </c>
      <c r="P172" s="19">
        <f t="shared" si="3"/>
        <v>0</v>
      </c>
      <c r="Q1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2" s="20">
        <f>IF(ISBLANK(N172),,IF(ISBLANK(H172),,(IF(N172="WON-EW",((((O172-1)*K172)*'month 3 only'!$B$2)+('month 3 only'!$B$2*(O172-1))),IF(N172="WON",((((O172-1)*K172)*'month 3 only'!$B$2)+('month 3 only'!$B$2*(O172-1))),IF(N172="PLACED",((((O172-1)*K172)*'month 3 only'!$B$2)-'month 3 only'!$B$2),IF(K172=0,-'month 3 only'!$B$2,IF(K172=0,-'month 3 only'!$B$2,-('month 3 only'!$B$2*2)))))))*D172))</f>
        <v>0</v>
      </c>
    </row>
    <row r="173" spans="1:20" ht="15" x14ac:dyDescent="0.2">
      <c r="H173" s="32"/>
      <c r="I173" s="10"/>
      <c r="J173" s="10"/>
      <c r="K173" s="10"/>
      <c r="L173" s="6"/>
      <c r="M173" s="6"/>
      <c r="N173" s="7"/>
      <c r="O173" s="19">
        <f>((H173-1)*(1-(IF(I173="no",0,'month 3 only'!$B$3)))+1)</f>
        <v>5.0000000000000044E-2</v>
      </c>
      <c r="P173" s="19">
        <f t="shared" si="3"/>
        <v>0</v>
      </c>
      <c r="Q1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3" s="20">
        <f>IF(ISBLANK(N173),,IF(ISBLANK(H173),,(IF(N173="WON-EW",((((O173-1)*K173)*'month 3 only'!$B$2)+('month 3 only'!$B$2*(O173-1))),IF(N173="WON",((((O173-1)*K173)*'month 3 only'!$B$2)+('month 3 only'!$B$2*(O173-1))),IF(N173="PLACED",((((O173-1)*K173)*'month 3 only'!$B$2)-'month 3 only'!$B$2),IF(K173=0,-'month 3 only'!$B$2,IF(K173=0,-'month 3 only'!$B$2,-('month 3 only'!$B$2*2)))))))*D173))</f>
        <v>0</v>
      </c>
    </row>
    <row r="174" spans="1:20" ht="15" x14ac:dyDescent="0.2">
      <c r="H174" s="32"/>
      <c r="I174" s="10"/>
      <c r="J174" s="10"/>
      <c r="K174" s="10"/>
      <c r="L174" s="6"/>
      <c r="M174" s="6"/>
      <c r="N174" s="7"/>
      <c r="O174" s="19">
        <f>((H174-1)*(1-(IF(I174="no",0,'month 3 only'!$B$3)))+1)</f>
        <v>5.0000000000000044E-2</v>
      </c>
      <c r="P174" s="19">
        <f t="shared" si="3"/>
        <v>0</v>
      </c>
      <c r="Q1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4" s="20">
        <f>IF(ISBLANK(N174),,IF(ISBLANK(H174),,(IF(N174="WON-EW",((((O174-1)*K174)*'month 3 only'!$B$2)+('month 3 only'!$B$2*(O174-1))),IF(N174="WON",((((O174-1)*K174)*'month 3 only'!$B$2)+('month 3 only'!$B$2*(O174-1))),IF(N174="PLACED",((((O174-1)*K174)*'month 3 only'!$B$2)-'month 3 only'!$B$2),IF(K174=0,-'month 3 only'!$B$2,IF(K174=0,-'month 3 only'!$B$2,-('month 3 only'!$B$2*2)))))))*D174))</f>
        <v>0</v>
      </c>
    </row>
    <row r="175" spans="1:20" ht="15" x14ac:dyDescent="0.2">
      <c r="H175" s="32"/>
      <c r="I175" s="10"/>
      <c r="J175" s="10"/>
      <c r="K175" s="10"/>
      <c r="L175" s="6"/>
      <c r="M175" s="6"/>
      <c r="N175" s="7"/>
      <c r="O175" s="19">
        <f>((H175-1)*(1-(IF(I175="no",0,'month 3 only'!$B$3)))+1)</f>
        <v>5.0000000000000044E-2</v>
      </c>
      <c r="P175" s="19">
        <f t="shared" si="3"/>
        <v>0</v>
      </c>
      <c r="Q1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5" s="20">
        <f>IF(ISBLANK(N175),,IF(ISBLANK(H175),,(IF(N175="WON-EW",((((O175-1)*K175)*'month 3 only'!$B$2)+('month 3 only'!$B$2*(O175-1))),IF(N175="WON",((((O175-1)*K175)*'month 3 only'!$B$2)+('month 3 only'!$B$2*(O175-1))),IF(N175="PLACED",((((O175-1)*K175)*'month 3 only'!$B$2)-'month 3 only'!$B$2),IF(K175=0,-'month 3 only'!$B$2,IF(K175=0,-'month 3 only'!$B$2,-('month 3 only'!$B$2*2)))))))*D175))</f>
        <v>0</v>
      </c>
    </row>
    <row r="176" spans="1:20" ht="15" x14ac:dyDescent="0.2">
      <c r="A176" s="16"/>
      <c r="C176" s="11"/>
      <c r="H176" s="32"/>
      <c r="I176" s="10"/>
      <c r="J176" s="10"/>
      <c r="K176" s="10"/>
      <c r="L176" s="6"/>
      <c r="M176" s="6"/>
      <c r="N176" s="7"/>
      <c r="O176" s="19">
        <f>((H176-1)*(1-(IF(I176="no",0,'month 3 only'!$B$3)))+1)</f>
        <v>5.0000000000000044E-2</v>
      </c>
      <c r="P176" s="19">
        <f t="shared" si="3"/>
        <v>0</v>
      </c>
      <c r="Q1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6" s="20">
        <f>IF(ISBLANK(N176),,IF(ISBLANK(H176),,(IF(N176="WON-EW",((((O176-1)*K176)*'month 3 only'!$B$2)+('month 3 only'!$B$2*(O176-1))),IF(N176="WON",((((O176-1)*K176)*'month 3 only'!$B$2)+('month 3 only'!$B$2*(O176-1))),IF(N176="PLACED",((((O176-1)*K176)*'month 3 only'!$B$2)-'month 3 only'!$B$2),IF(K176=0,-'month 3 only'!$B$2,IF(K176=0,-'month 3 only'!$B$2,-('month 3 only'!$B$2*2)))))))*D176))</f>
        <v>0</v>
      </c>
    </row>
    <row r="177" spans="3:18" ht="15" x14ac:dyDescent="0.2">
      <c r="C177" s="11"/>
      <c r="H177" s="32"/>
      <c r="I177" s="10"/>
      <c r="J177" s="10"/>
      <c r="K177" s="10"/>
      <c r="L177" s="6"/>
      <c r="M177" s="6"/>
      <c r="N177" s="7"/>
      <c r="O177" s="19">
        <f>((H177-1)*(1-(IF(I177="no",0,'month 3 only'!$B$3)))+1)</f>
        <v>5.0000000000000044E-2</v>
      </c>
      <c r="P177" s="19">
        <f t="shared" si="3"/>
        <v>0</v>
      </c>
      <c r="Q1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7" s="20">
        <f>IF(ISBLANK(N177),,IF(ISBLANK(H177),,(IF(N177="WON-EW",((((O177-1)*K177)*'month 3 only'!$B$2)+('month 3 only'!$B$2*(O177-1))),IF(N177="WON",((((O177-1)*K177)*'month 3 only'!$B$2)+('month 3 only'!$B$2*(O177-1))),IF(N177="PLACED",((((O177-1)*K177)*'month 3 only'!$B$2)-'month 3 only'!$B$2),IF(K177=0,-'month 3 only'!$B$2,IF(K177=0,-'month 3 only'!$B$2,-('month 3 only'!$B$2*2)))))))*D177))</f>
        <v>0</v>
      </c>
    </row>
    <row r="178" spans="3:18" ht="15" x14ac:dyDescent="0.2">
      <c r="C178" s="11"/>
      <c r="H178" s="32"/>
      <c r="I178" s="10"/>
      <c r="J178" s="10"/>
      <c r="K178" s="10"/>
      <c r="L178" s="6"/>
      <c r="M178" s="6"/>
      <c r="N178" s="7"/>
      <c r="O178" s="19">
        <f>((H178-1)*(1-(IF(I178="no",0,'month 3 only'!$B$3)))+1)</f>
        <v>5.0000000000000044E-2</v>
      </c>
      <c r="P178" s="19">
        <f t="shared" si="3"/>
        <v>0</v>
      </c>
      <c r="Q1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8" s="20">
        <f>IF(ISBLANK(N178),,IF(ISBLANK(H178),,(IF(N178="WON-EW",((((O178-1)*K178)*'month 3 only'!$B$2)+('month 3 only'!$B$2*(O178-1))),IF(N178="WON",((((O178-1)*K178)*'month 3 only'!$B$2)+('month 3 only'!$B$2*(O178-1))),IF(N178="PLACED",((((O178-1)*K178)*'month 3 only'!$B$2)-'month 3 only'!$B$2),IF(K178=0,-'month 3 only'!$B$2,IF(K178=0,-'month 3 only'!$B$2,-('month 3 only'!$B$2*2)))))))*D178))</f>
        <v>0</v>
      </c>
    </row>
    <row r="179" spans="3:18" ht="15" x14ac:dyDescent="0.2">
      <c r="H179" s="32"/>
      <c r="I179" s="10"/>
      <c r="J179" s="10"/>
      <c r="K179" s="10"/>
      <c r="L179" s="6"/>
      <c r="M179" s="6"/>
      <c r="N179" s="7"/>
      <c r="O179" s="19">
        <f>((H179-1)*(1-(IF(I179="no",0,'month 3 only'!$B$3)))+1)</f>
        <v>5.0000000000000044E-2</v>
      </c>
      <c r="P179" s="19">
        <f t="shared" si="3"/>
        <v>0</v>
      </c>
      <c r="Q1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9" s="20">
        <f>IF(ISBLANK(N179),,IF(ISBLANK(H179),,(IF(N179="WON-EW",((((O179-1)*K179)*'month 3 only'!$B$2)+('month 3 only'!$B$2*(O179-1))),IF(N179="WON",((((O179-1)*K179)*'month 3 only'!$B$2)+('month 3 only'!$B$2*(O179-1))),IF(N179="PLACED",((((O179-1)*K179)*'month 3 only'!$B$2)-'month 3 only'!$B$2),IF(K179=0,-'month 3 only'!$B$2,IF(K179=0,-'month 3 only'!$B$2,-('month 3 only'!$B$2*2)))))))*D179))</f>
        <v>0</v>
      </c>
    </row>
    <row r="180" spans="3:18" ht="15" x14ac:dyDescent="0.2">
      <c r="C180" s="11"/>
      <c r="H180" s="32"/>
      <c r="I180" s="10"/>
      <c r="J180" s="10"/>
      <c r="K180" s="10"/>
      <c r="L180" s="6"/>
      <c r="M180" s="6"/>
      <c r="N180" s="7"/>
      <c r="O180" s="19">
        <f>((H180-1)*(1-(IF(I180="no",0,'month 3 only'!$B$3)))+1)</f>
        <v>5.0000000000000044E-2</v>
      </c>
      <c r="P180" s="19">
        <f t="shared" si="3"/>
        <v>0</v>
      </c>
      <c r="Q1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0" s="20">
        <f>IF(ISBLANK(N180),,IF(ISBLANK(H180),,(IF(N180="WON-EW",((((O180-1)*K180)*'month 3 only'!$B$2)+('month 3 only'!$B$2*(O180-1))),IF(N180="WON",((((O180-1)*K180)*'month 3 only'!$B$2)+('month 3 only'!$B$2*(O180-1))),IF(N180="PLACED",((((O180-1)*K180)*'month 3 only'!$B$2)-'month 3 only'!$B$2),IF(K180=0,-'month 3 only'!$B$2,IF(K180=0,-'month 3 only'!$B$2,-('month 3 only'!$B$2*2)))))))*D180))</f>
        <v>0</v>
      </c>
    </row>
    <row r="181" spans="3:18" ht="15" x14ac:dyDescent="0.2">
      <c r="C181" s="11"/>
      <c r="H181" s="32"/>
      <c r="I181" s="10"/>
      <c r="J181" s="10"/>
      <c r="K181" s="10"/>
      <c r="L181" s="6"/>
      <c r="M181" s="6"/>
      <c r="N181" s="7"/>
      <c r="O181" s="19">
        <f>((H181-1)*(1-(IF(I181="no",0,'month 3 only'!$B$3)))+1)</f>
        <v>5.0000000000000044E-2</v>
      </c>
      <c r="P181" s="19">
        <f t="shared" si="3"/>
        <v>0</v>
      </c>
      <c r="Q1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1" s="20">
        <f>IF(ISBLANK(N181),,IF(ISBLANK(H181),,(IF(N181="WON-EW",((((O181-1)*K181)*'month 3 only'!$B$2)+('month 3 only'!$B$2*(O181-1))),IF(N181="WON",((((O181-1)*K181)*'month 3 only'!$B$2)+('month 3 only'!$B$2*(O181-1))),IF(N181="PLACED",((((O181-1)*K181)*'month 3 only'!$B$2)-'month 3 only'!$B$2),IF(K181=0,-'month 3 only'!$B$2,IF(K181=0,-'month 3 only'!$B$2,-('month 3 only'!$B$2*2)))))))*D181))</f>
        <v>0</v>
      </c>
    </row>
    <row r="182" spans="3:18" ht="15" x14ac:dyDescent="0.2">
      <c r="C182" s="11"/>
      <c r="H182" s="32"/>
      <c r="I182" s="10"/>
      <c r="J182" s="10"/>
      <c r="K182" s="10"/>
      <c r="L182" s="6"/>
      <c r="M182" s="6"/>
      <c r="N182" s="7"/>
      <c r="O182" s="19">
        <f>((H182-1)*(1-(IF(I182="no",0,'month 3 only'!$B$3)))+1)</f>
        <v>5.0000000000000044E-2</v>
      </c>
      <c r="P182" s="19">
        <f t="shared" si="3"/>
        <v>0</v>
      </c>
      <c r="Q1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2" s="20">
        <f>IF(ISBLANK(N182),,IF(ISBLANK(H182),,(IF(N182="WON-EW",((((O182-1)*K182)*'month 3 only'!$B$2)+('month 3 only'!$B$2*(O182-1))),IF(N182="WON",((((O182-1)*K182)*'month 3 only'!$B$2)+('month 3 only'!$B$2*(O182-1))),IF(N182="PLACED",((((O182-1)*K182)*'month 3 only'!$B$2)-'month 3 only'!$B$2),IF(K182=0,-'month 3 only'!$B$2,IF(K182=0,-'month 3 only'!$B$2,-('month 3 only'!$B$2*2)))))))*D182))</f>
        <v>0</v>
      </c>
    </row>
    <row r="183" spans="3:18" ht="15" x14ac:dyDescent="0.2">
      <c r="H183" s="32"/>
      <c r="I183" s="10"/>
      <c r="J183" s="10"/>
      <c r="K183" s="10"/>
      <c r="L183" s="6"/>
      <c r="M183" s="6"/>
      <c r="N183" s="7"/>
      <c r="O183" s="19">
        <f>((H183-1)*(1-(IF(I183="no",0,'month 3 only'!$B$3)))+1)</f>
        <v>5.0000000000000044E-2</v>
      </c>
      <c r="P183" s="19">
        <f t="shared" si="3"/>
        <v>0</v>
      </c>
      <c r="Q1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3" s="20">
        <f>IF(ISBLANK(N183),,IF(ISBLANK(H183),,(IF(N183="WON-EW",((((O183-1)*K183)*'month 3 only'!$B$2)+('month 3 only'!$B$2*(O183-1))),IF(N183="WON",((((O183-1)*K183)*'month 3 only'!$B$2)+('month 3 only'!$B$2*(O183-1))),IF(N183="PLACED",((((O183-1)*K183)*'month 3 only'!$B$2)-'month 3 only'!$B$2),IF(K183=0,-'month 3 only'!$B$2,IF(K183=0,-'month 3 only'!$B$2,-('month 3 only'!$B$2*2)))))))*D183))</f>
        <v>0</v>
      </c>
    </row>
    <row r="184" spans="3:18" ht="15" x14ac:dyDescent="0.2">
      <c r="H184" s="32"/>
      <c r="I184" s="10"/>
      <c r="J184" s="10"/>
      <c r="K184" s="10"/>
      <c r="L184" s="6"/>
      <c r="M184" s="6"/>
      <c r="N184" s="7"/>
      <c r="O184" s="19">
        <f>((H184-1)*(1-(IF(I184="no",0,'month 3 only'!$B$3)))+1)</f>
        <v>5.0000000000000044E-2</v>
      </c>
      <c r="P184" s="19">
        <f t="shared" si="3"/>
        <v>0</v>
      </c>
      <c r="Q1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4" s="20">
        <f>IF(ISBLANK(N184),,IF(ISBLANK(H184),,(IF(N184="WON-EW",((((O184-1)*K184)*'month 3 only'!$B$2)+('month 3 only'!$B$2*(O184-1))),IF(N184="WON",((((O184-1)*K184)*'month 3 only'!$B$2)+('month 3 only'!$B$2*(O184-1))),IF(N184="PLACED",((((O184-1)*K184)*'month 3 only'!$B$2)-'month 3 only'!$B$2),IF(K184=0,-'month 3 only'!$B$2,IF(K184=0,-'month 3 only'!$B$2,-('month 3 only'!$B$2*2)))))))*D184))</f>
        <v>0</v>
      </c>
    </row>
    <row r="185" spans="3:18" ht="15" x14ac:dyDescent="0.2">
      <c r="H185" s="32"/>
      <c r="I185" s="10"/>
      <c r="J185" s="10"/>
      <c r="K185" s="10"/>
      <c r="L185" s="6"/>
      <c r="M185" s="6"/>
      <c r="N185" s="7"/>
      <c r="O185" s="19">
        <f>((H185-1)*(1-(IF(I185="no",0,'month 3 only'!$B$3)))+1)</f>
        <v>5.0000000000000044E-2</v>
      </c>
      <c r="P185" s="19">
        <f t="shared" si="3"/>
        <v>0</v>
      </c>
      <c r="Q1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5" s="20">
        <f>IF(ISBLANK(N185),,IF(ISBLANK(H185),,(IF(N185="WON-EW",((((O185-1)*K185)*'month 3 only'!$B$2)+('month 3 only'!$B$2*(O185-1))),IF(N185="WON",((((O185-1)*K185)*'month 3 only'!$B$2)+('month 3 only'!$B$2*(O185-1))),IF(N185="PLACED",((((O185-1)*K185)*'month 3 only'!$B$2)-'month 3 only'!$B$2),IF(K185=0,-'month 3 only'!$B$2,IF(K185=0,-'month 3 only'!$B$2,-('month 3 only'!$B$2*2)))))))*D185))</f>
        <v>0</v>
      </c>
    </row>
    <row r="186" spans="3:18" ht="15" x14ac:dyDescent="0.2">
      <c r="H186" s="32"/>
      <c r="I186" s="10"/>
      <c r="J186" s="10"/>
      <c r="K186" s="10"/>
      <c r="L186" s="6"/>
      <c r="M186" s="6"/>
      <c r="N186" s="7"/>
      <c r="O186" s="19">
        <f>((H186-1)*(1-(IF(I186="no",0,'month 3 only'!$B$3)))+1)</f>
        <v>5.0000000000000044E-2</v>
      </c>
      <c r="P186" s="19">
        <f t="shared" si="3"/>
        <v>0</v>
      </c>
      <c r="Q1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6" s="20">
        <f>IF(ISBLANK(N186),,IF(ISBLANK(H186),,(IF(N186="WON-EW",((((O186-1)*K186)*'month 3 only'!$B$2)+('month 3 only'!$B$2*(O186-1))),IF(N186="WON",((((O186-1)*K186)*'month 3 only'!$B$2)+('month 3 only'!$B$2*(O186-1))),IF(N186="PLACED",((((O186-1)*K186)*'month 3 only'!$B$2)-'month 3 only'!$B$2),IF(K186=0,-'month 3 only'!$B$2,IF(K186=0,-'month 3 only'!$B$2,-('month 3 only'!$B$2*2)))))))*D186))</f>
        <v>0</v>
      </c>
    </row>
    <row r="187" spans="3:18" ht="15" x14ac:dyDescent="0.2">
      <c r="H187" s="32"/>
      <c r="I187" s="10"/>
      <c r="J187" s="10"/>
      <c r="K187" s="10"/>
      <c r="L187" s="6"/>
      <c r="M187" s="6"/>
      <c r="N187" s="7"/>
      <c r="O187" s="19">
        <f>((H187-1)*(1-(IF(I187="no",0,'month 3 only'!$B$3)))+1)</f>
        <v>5.0000000000000044E-2</v>
      </c>
      <c r="P187" s="19">
        <f t="shared" si="3"/>
        <v>0</v>
      </c>
      <c r="Q1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7" s="20">
        <f>IF(ISBLANK(N187),,IF(ISBLANK(H187),,(IF(N187="WON-EW",((((O187-1)*K187)*'month 3 only'!$B$2)+('month 3 only'!$B$2*(O187-1))),IF(N187="WON",((((O187-1)*K187)*'month 3 only'!$B$2)+('month 3 only'!$B$2*(O187-1))),IF(N187="PLACED",((((O187-1)*K187)*'month 3 only'!$B$2)-'month 3 only'!$B$2),IF(K187=0,-'month 3 only'!$B$2,IF(K187=0,-'month 3 only'!$B$2,-('month 3 only'!$B$2*2)))))))*D187))</f>
        <v>0</v>
      </c>
    </row>
    <row r="188" spans="3:18" ht="15" x14ac:dyDescent="0.2">
      <c r="H188" s="32"/>
      <c r="I188" s="10"/>
      <c r="J188" s="10"/>
      <c r="K188" s="10"/>
      <c r="L188" s="6"/>
      <c r="M188" s="6"/>
      <c r="N188" s="7"/>
      <c r="O188" s="19">
        <f>((H188-1)*(1-(IF(I188="no",0,'month 3 only'!$B$3)))+1)</f>
        <v>5.0000000000000044E-2</v>
      </c>
      <c r="P188" s="19">
        <f t="shared" si="3"/>
        <v>0</v>
      </c>
      <c r="Q1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8" s="20">
        <f>IF(ISBLANK(N188),,IF(ISBLANK(H188),,(IF(N188="WON-EW",((((O188-1)*K188)*'month 3 only'!$B$2)+('month 3 only'!$B$2*(O188-1))),IF(N188="WON",((((O188-1)*K188)*'month 3 only'!$B$2)+('month 3 only'!$B$2*(O188-1))),IF(N188="PLACED",((((O188-1)*K188)*'month 3 only'!$B$2)-'month 3 only'!$B$2),IF(K188=0,-'month 3 only'!$B$2,IF(K188=0,-'month 3 only'!$B$2,-('month 3 only'!$B$2*2)))))))*D188))</f>
        <v>0</v>
      </c>
    </row>
    <row r="189" spans="3:18" ht="15" x14ac:dyDescent="0.2">
      <c r="H189" s="32"/>
      <c r="I189" s="10"/>
      <c r="J189" s="10"/>
      <c r="K189" s="10"/>
      <c r="L189" s="6"/>
      <c r="M189" s="6"/>
      <c r="N189" s="7"/>
      <c r="O189" s="19">
        <f>((H189-1)*(1-(IF(I189="no",0,'month 3 only'!$B$3)))+1)</f>
        <v>5.0000000000000044E-2</v>
      </c>
      <c r="P189" s="19">
        <f t="shared" si="3"/>
        <v>0</v>
      </c>
      <c r="Q1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9" s="20">
        <f>IF(ISBLANK(N189),,IF(ISBLANK(H189),,(IF(N189="WON-EW",((((O189-1)*K189)*'month 3 only'!$B$2)+('month 3 only'!$B$2*(O189-1))),IF(N189="WON",((((O189-1)*K189)*'month 3 only'!$B$2)+('month 3 only'!$B$2*(O189-1))),IF(N189="PLACED",((((O189-1)*K189)*'month 3 only'!$B$2)-'month 3 only'!$B$2),IF(K189=0,-'month 3 only'!$B$2,IF(K189=0,-'month 3 only'!$B$2,-('month 3 only'!$B$2*2)))))))*D189))</f>
        <v>0</v>
      </c>
    </row>
    <row r="190" spans="3:18" ht="15" x14ac:dyDescent="0.2">
      <c r="H190" s="32"/>
      <c r="I190" s="10"/>
      <c r="J190" s="10"/>
      <c r="K190" s="10"/>
      <c r="L190" s="6"/>
      <c r="M190" s="6"/>
      <c r="N190" s="7"/>
      <c r="O190" s="19">
        <f>((H190-1)*(1-(IF(I190="no",0,'month 3 only'!$B$3)))+1)</f>
        <v>5.0000000000000044E-2</v>
      </c>
      <c r="P190" s="19">
        <f t="shared" si="3"/>
        <v>0</v>
      </c>
      <c r="Q1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0" s="20">
        <f>IF(ISBLANK(N190),,IF(ISBLANK(H190),,(IF(N190="WON-EW",((((O190-1)*K190)*'month 3 only'!$B$2)+('month 3 only'!$B$2*(O190-1))),IF(N190="WON",((((O190-1)*K190)*'month 3 only'!$B$2)+('month 3 only'!$B$2*(O190-1))),IF(N190="PLACED",((((O190-1)*K190)*'month 3 only'!$B$2)-'month 3 only'!$B$2),IF(K190=0,-'month 3 only'!$B$2,IF(K190=0,-'month 3 only'!$B$2,-('month 3 only'!$B$2*2)))))))*D190))</f>
        <v>0</v>
      </c>
    </row>
    <row r="191" spans="3:18" ht="15" x14ac:dyDescent="0.2">
      <c r="H191" s="32"/>
      <c r="I191" s="10"/>
      <c r="J191" s="10"/>
      <c r="K191" s="10"/>
      <c r="L191" s="6"/>
      <c r="M191" s="6"/>
      <c r="N191" s="7"/>
      <c r="O191" s="19">
        <f>((H191-1)*(1-(IF(I191="no",0,'month 3 only'!$B$3)))+1)</f>
        <v>5.0000000000000044E-2</v>
      </c>
      <c r="P191" s="19">
        <f t="shared" si="3"/>
        <v>0</v>
      </c>
      <c r="Q1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1" s="20">
        <f>IF(ISBLANK(N191),,IF(ISBLANK(H191),,(IF(N191="WON-EW",((((O191-1)*K191)*'month 3 only'!$B$2)+('month 3 only'!$B$2*(O191-1))),IF(N191="WON",((((O191-1)*K191)*'month 3 only'!$B$2)+('month 3 only'!$B$2*(O191-1))),IF(N191="PLACED",((((O191-1)*K191)*'month 3 only'!$B$2)-'month 3 only'!$B$2),IF(K191=0,-'month 3 only'!$B$2,IF(K191=0,-'month 3 only'!$B$2,-('month 3 only'!$B$2*2)))))))*D191))</f>
        <v>0</v>
      </c>
    </row>
    <row r="192" spans="3:18" ht="15" x14ac:dyDescent="0.2">
      <c r="H192" s="32"/>
      <c r="I192" s="10"/>
      <c r="J192" s="10"/>
      <c r="K192" s="10"/>
      <c r="L192" s="6"/>
      <c r="M192" s="6"/>
      <c r="N192" s="7"/>
      <c r="O192" s="19">
        <f>((H192-1)*(1-(IF(I192="no",0,'month 3 only'!$B$3)))+1)</f>
        <v>5.0000000000000044E-2</v>
      </c>
      <c r="P192" s="19">
        <f t="shared" si="3"/>
        <v>0</v>
      </c>
      <c r="Q1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2" s="20">
        <f>IF(ISBLANK(N192),,IF(ISBLANK(H192),,(IF(N192="WON-EW",((((O192-1)*K192)*'month 3 only'!$B$2)+('month 3 only'!$B$2*(O192-1))),IF(N192="WON",((((O192-1)*K192)*'month 3 only'!$B$2)+('month 3 only'!$B$2*(O192-1))),IF(N192="PLACED",((((O192-1)*K192)*'month 3 only'!$B$2)-'month 3 only'!$B$2),IF(K192=0,-'month 3 only'!$B$2,IF(K192=0,-'month 3 only'!$B$2,-('month 3 only'!$B$2*2)))))))*D192))</f>
        <v>0</v>
      </c>
    </row>
    <row r="193" spans="8:18" ht="15" x14ac:dyDescent="0.2">
      <c r="H193" s="32"/>
      <c r="I193" s="10"/>
      <c r="J193" s="10"/>
      <c r="K193" s="10"/>
      <c r="N193" s="7"/>
      <c r="O193" s="19">
        <f>((H193-1)*(1-(IF(I193="no",0,'month 3 only'!$B$3)))+1)</f>
        <v>5.0000000000000044E-2</v>
      </c>
      <c r="P193" s="19">
        <f t="shared" si="3"/>
        <v>0</v>
      </c>
      <c r="Q1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3" s="20">
        <f>IF(ISBLANK(N193),,IF(ISBLANK(H193),,(IF(N193="WON-EW",((((O193-1)*K193)*'month 3 only'!$B$2)+('month 3 only'!$B$2*(O193-1))),IF(N193="WON",((((O193-1)*K193)*'month 3 only'!$B$2)+('month 3 only'!$B$2*(O193-1))),IF(N193="PLACED",((((O193-1)*K193)*'month 3 only'!$B$2)-'month 3 only'!$B$2),IF(K193=0,-'month 3 only'!$B$2,IF(K193=0,-'month 3 only'!$B$2,-('month 3 only'!$B$2*2)))))))*D193))</f>
        <v>0</v>
      </c>
    </row>
    <row r="194" spans="8:18" ht="15" x14ac:dyDescent="0.2">
      <c r="I194" s="10"/>
      <c r="J194" s="10"/>
      <c r="K194" s="10"/>
      <c r="N194" s="7"/>
      <c r="O194" s="19">
        <f>((H194-1)*(1-(IF(I194="no",0,'month 3 only'!$B$3)))+1)</f>
        <v>5.0000000000000044E-2</v>
      </c>
      <c r="P194" s="19">
        <f t="shared" si="3"/>
        <v>0</v>
      </c>
      <c r="Q1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4" s="20">
        <f>IF(ISBLANK(N194),,IF(ISBLANK(H194),,(IF(N194="WON-EW",((((O194-1)*K194)*'month 3 only'!$B$2)+('month 3 only'!$B$2*(O194-1))),IF(N194="WON",((((O194-1)*K194)*'month 3 only'!$B$2)+('month 3 only'!$B$2*(O194-1))),IF(N194="PLACED",((((O194-1)*K194)*'month 3 only'!$B$2)-'month 3 only'!$B$2),IF(K194=0,-'month 3 only'!$B$2,IF(K194=0,-'month 3 only'!$B$2,-('month 3 only'!$B$2*2)))))))*D194))</f>
        <v>0</v>
      </c>
    </row>
    <row r="195" spans="8:18" ht="15" x14ac:dyDescent="0.2">
      <c r="I195" s="10"/>
      <c r="J195" s="10"/>
      <c r="K195" s="10"/>
      <c r="N195" s="7"/>
      <c r="O195" s="19">
        <f>((H195-1)*(1-(IF(I195="no",0,'month 3 only'!$B$3)))+1)</f>
        <v>5.0000000000000044E-2</v>
      </c>
      <c r="P195" s="19">
        <f t="shared" si="3"/>
        <v>0</v>
      </c>
      <c r="Q1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5" s="20">
        <f>IF(ISBLANK(N195),,IF(ISBLANK(H195),,(IF(N195="WON-EW",((((O195-1)*K195)*'month 3 only'!$B$2)+('month 3 only'!$B$2*(O195-1))),IF(N195="WON",((((O195-1)*K195)*'month 3 only'!$B$2)+('month 3 only'!$B$2*(O195-1))),IF(N195="PLACED",((((O195-1)*K195)*'month 3 only'!$B$2)-'month 3 only'!$B$2),IF(K195=0,-'month 3 only'!$B$2,IF(K195=0,-'month 3 only'!$B$2,-('month 3 only'!$B$2*2)))))))*D195))</f>
        <v>0</v>
      </c>
    </row>
    <row r="196" spans="8:18" ht="15" x14ac:dyDescent="0.2">
      <c r="I196" s="10"/>
      <c r="J196" s="10"/>
      <c r="K196" s="10"/>
      <c r="N196" s="7"/>
      <c r="O196" s="19">
        <f>((H196-1)*(1-(IF(I196="no",0,'month 3 only'!$B$3)))+1)</f>
        <v>5.0000000000000044E-2</v>
      </c>
      <c r="P196" s="19">
        <f t="shared" si="3"/>
        <v>0</v>
      </c>
      <c r="Q1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6" s="20">
        <f>IF(ISBLANK(N196),,IF(ISBLANK(H196),,(IF(N196="WON-EW",((((O196-1)*K196)*'month 3 only'!$B$2)+('month 3 only'!$B$2*(O196-1))),IF(N196="WON",((((O196-1)*K196)*'month 3 only'!$B$2)+('month 3 only'!$B$2*(O196-1))),IF(N196="PLACED",((((O196-1)*K196)*'month 3 only'!$B$2)-'month 3 only'!$B$2),IF(K196=0,-'month 3 only'!$B$2,IF(K196=0,-'month 3 only'!$B$2,-('month 3 only'!$B$2*2)))))))*D196))</f>
        <v>0</v>
      </c>
    </row>
    <row r="197" spans="8:18" ht="15" x14ac:dyDescent="0.2">
      <c r="I197" s="10"/>
      <c r="J197" s="10"/>
      <c r="K197" s="10"/>
      <c r="N197" s="7"/>
      <c r="O197" s="19">
        <f>((H197-1)*(1-(IF(I197="no",0,'month 3 only'!$B$3)))+1)</f>
        <v>5.0000000000000044E-2</v>
      </c>
      <c r="P197" s="19">
        <f t="shared" si="3"/>
        <v>0</v>
      </c>
      <c r="Q1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7" s="20">
        <f>IF(ISBLANK(N197),,IF(ISBLANK(H197),,(IF(N197="WON-EW",((((O197-1)*K197)*'month 3 only'!$B$2)+('month 3 only'!$B$2*(O197-1))),IF(N197="WON",((((O197-1)*K197)*'month 3 only'!$B$2)+('month 3 only'!$B$2*(O197-1))),IF(N197="PLACED",((((O197-1)*K197)*'month 3 only'!$B$2)-'month 3 only'!$B$2),IF(K197=0,-'month 3 only'!$B$2,IF(K197=0,-'month 3 only'!$B$2,-('month 3 only'!$B$2*2)))))))*D197))</f>
        <v>0</v>
      </c>
    </row>
    <row r="198" spans="8:18" ht="15" x14ac:dyDescent="0.2">
      <c r="I198" s="10"/>
      <c r="J198" s="10"/>
      <c r="K198" s="10"/>
      <c r="N198" s="7"/>
      <c r="O198" s="19">
        <f>((H198-1)*(1-(IF(I198="no",0,'month 3 only'!$B$3)))+1)</f>
        <v>5.0000000000000044E-2</v>
      </c>
      <c r="P198" s="19">
        <f t="shared" si="3"/>
        <v>0</v>
      </c>
      <c r="Q1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8" s="20">
        <f>IF(ISBLANK(N198),,IF(ISBLANK(H198),,(IF(N198="WON-EW",((((O198-1)*K198)*'month 3 only'!$B$2)+('month 3 only'!$B$2*(O198-1))),IF(N198="WON",((((O198-1)*K198)*'month 3 only'!$B$2)+('month 3 only'!$B$2*(O198-1))),IF(N198="PLACED",((((O198-1)*K198)*'month 3 only'!$B$2)-'month 3 only'!$B$2),IF(K198=0,-'month 3 only'!$B$2,IF(K198=0,-'month 3 only'!$B$2,-('month 3 only'!$B$2*2)))))))*D198))</f>
        <v>0</v>
      </c>
    </row>
    <row r="199" spans="8:18" ht="15" x14ac:dyDescent="0.2">
      <c r="I199" s="10"/>
      <c r="J199" s="10"/>
      <c r="K199" s="10"/>
      <c r="N199" s="7"/>
      <c r="O199" s="19">
        <f>((H199-1)*(1-(IF(I199="no",0,'month 3 only'!$B$3)))+1)</f>
        <v>5.0000000000000044E-2</v>
      </c>
      <c r="P199" s="19">
        <f t="shared" si="3"/>
        <v>0</v>
      </c>
      <c r="Q1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9" s="20">
        <f>IF(ISBLANK(N199),,IF(ISBLANK(H199),,(IF(N199="WON-EW",((((O199-1)*K199)*'month 3 only'!$B$2)+('month 3 only'!$B$2*(O199-1))),IF(N199="WON",((((O199-1)*K199)*'month 3 only'!$B$2)+('month 3 only'!$B$2*(O199-1))),IF(N199="PLACED",((((O199-1)*K199)*'month 3 only'!$B$2)-'month 3 only'!$B$2),IF(K199=0,-'month 3 only'!$B$2,IF(K199=0,-'month 3 only'!$B$2,-('month 3 only'!$B$2*2)))))))*D199))</f>
        <v>0</v>
      </c>
    </row>
    <row r="200" spans="8:18" ht="15" x14ac:dyDescent="0.2">
      <c r="I200" s="10"/>
      <c r="J200" s="10"/>
      <c r="K200" s="10"/>
      <c r="N200" s="7"/>
      <c r="O200" s="19">
        <f>((H200-1)*(1-(IF(I200="no",0,'month 3 only'!$B$3)))+1)</f>
        <v>5.0000000000000044E-2</v>
      </c>
      <c r="P200" s="19">
        <f t="shared" si="3"/>
        <v>0</v>
      </c>
      <c r="Q2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0" s="20">
        <f>IF(ISBLANK(N200),,IF(ISBLANK(H200),,(IF(N200="WON-EW",((((O200-1)*K200)*'month 3 only'!$B$2)+('month 3 only'!$B$2*(O200-1))),IF(N200="WON",((((O200-1)*K200)*'month 3 only'!$B$2)+('month 3 only'!$B$2*(O200-1))),IF(N200="PLACED",((((O200-1)*K200)*'month 3 only'!$B$2)-'month 3 only'!$B$2),IF(K200=0,-'month 3 only'!$B$2,IF(K200=0,-'month 3 only'!$B$2,-('month 3 only'!$B$2*2)))))))*D200))</f>
        <v>0</v>
      </c>
    </row>
    <row r="201" spans="8:18" ht="15" x14ac:dyDescent="0.2">
      <c r="I201" s="10"/>
      <c r="J201" s="10"/>
      <c r="K201" s="10"/>
      <c r="N201" s="7"/>
      <c r="O201" s="19">
        <f>((H201-1)*(1-(IF(I201="no",0,'month 3 only'!$B$3)))+1)</f>
        <v>5.0000000000000044E-2</v>
      </c>
      <c r="P201" s="19">
        <f t="shared" si="3"/>
        <v>0</v>
      </c>
      <c r="Q2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1" s="20">
        <f>IF(ISBLANK(N201),,IF(ISBLANK(H201),,(IF(N201="WON-EW",((((O201-1)*K201)*'month 3 only'!$B$2)+('month 3 only'!$B$2*(O201-1))),IF(N201="WON",((((O201-1)*K201)*'month 3 only'!$B$2)+('month 3 only'!$B$2*(O201-1))),IF(N201="PLACED",((((O201-1)*K201)*'month 3 only'!$B$2)-'month 3 only'!$B$2),IF(K201=0,-'month 3 only'!$B$2,IF(K201=0,-'month 3 only'!$B$2,-('month 3 only'!$B$2*2)))))))*D201))</f>
        <v>0</v>
      </c>
    </row>
    <row r="202" spans="8:18" ht="15" x14ac:dyDescent="0.2">
      <c r="I202" s="10"/>
      <c r="J202" s="10"/>
      <c r="K202" s="10"/>
      <c r="N202" s="7"/>
      <c r="O202" s="19">
        <f>((H202-1)*(1-(IF(I202="no",0,'month 3 only'!$B$3)))+1)</f>
        <v>5.0000000000000044E-2</v>
      </c>
      <c r="P202" s="19">
        <f t="shared" si="3"/>
        <v>0</v>
      </c>
      <c r="Q2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2" s="20">
        <f>IF(ISBLANK(N202),,IF(ISBLANK(H202),,(IF(N202="WON-EW",((((O202-1)*K202)*'month 3 only'!$B$2)+('month 3 only'!$B$2*(O202-1))),IF(N202="WON",((((O202-1)*K202)*'month 3 only'!$B$2)+('month 3 only'!$B$2*(O202-1))),IF(N202="PLACED",((((O202-1)*K202)*'month 3 only'!$B$2)-'month 3 only'!$B$2),IF(K202=0,-'month 3 only'!$B$2,IF(K202=0,-'month 3 only'!$B$2,-('month 3 only'!$B$2*2)))))))*D202))</f>
        <v>0</v>
      </c>
    </row>
    <row r="203" spans="8:18" ht="15" x14ac:dyDescent="0.2">
      <c r="I203" s="10"/>
      <c r="J203" s="10"/>
      <c r="K203" s="10"/>
      <c r="N203" s="7"/>
      <c r="O203" s="19">
        <f>((H203-1)*(1-(IF(I203="no",0,'month 3 only'!$B$3)))+1)</f>
        <v>5.0000000000000044E-2</v>
      </c>
      <c r="P203" s="19">
        <f t="shared" si="3"/>
        <v>0</v>
      </c>
      <c r="Q2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3" s="20">
        <f>IF(ISBLANK(N203),,IF(ISBLANK(H203),,(IF(N203="WON-EW",((((O203-1)*K203)*'month 3 only'!$B$2)+('month 3 only'!$B$2*(O203-1))),IF(N203="WON",((((O203-1)*K203)*'month 3 only'!$B$2)+('month 3 only'!$B$2*(O203-1))),IF(N203="PLACED",((((O203-1)*K203)*'month 3 only'!$B$2)-'month 3 only'!$B$2),IF(K203=0,-'month 3 only'!$B$2,IF(K203=0,-'month 3 only'!$B$2,-('month 3 only'!$B$2*2)))))))*D203))</f>
        <v>0</v>
      </c>
    </row>
    <row r="204" spans="8:18" ht="15" x14ac:dyDescent="0.2">
      <c r="I204" s="10"/>
      <c r="J204" s="10"/>
      <c r="K204" s="10"/>
      <c r="N204" s="7"/>
      <c r="O204" s="19">
        <f>((H204-1)*(1-(IF(I204="no",0,'month 3 only'!$B$3)))+1)</f>
        <v>5.0000000000000044E-2</v>
      </c>
      <c r="P204" s="19">
        <f t="shared" si="3"/>
        <v>0</v>
      </c>
      <c r="Q2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4" s="20">
        <f>IF(ISBLANK(N204),,IF(ISBLANK(H204),,(IF(N204="WON-EW",((((O204-1)*K204)*'month 3 only'!$B$2)+('month 3 only'!$B$2*(O204-1))),IF(N204="WON",((((O204-1)*K204)*'month 3 only'!$B$2)+('month 3 only'!$B$2*(O204-1))),IF(N204="PLACED",((((O204-1)*K204)*'month 3 only'!$B$2)-'month 3 only'!$B$2),IF(K204=0,-'month 3 only'!$B$2,IF(K204=0,-'month 3 only'!$B$2,-('month 3 only'!$B$2*2)))))))*D204))</f>
        <v>0</v>
      </c>
    </row>
    <row r="205" spans="8:18" ht="15" x14ac:dyDescent="0.2">
      <c r="I205" s="10"/>
      <c r="J205" s="10"/>
      <c r="K205" s="10"/>
      <c r="N205" s="7"/>
      <c r="O205" s="19">
        <f>((H205-1)*(1-(IF(I205="no",0,'month 3 only'!$B$3)))+1)</f>
        <v>5.0000000000000044E-2</v>
      </c>
      <c r="P205" s="19">
        <f t="shared" si="3"/>
        <v>0</v>
      </c>
      <c r="Q2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5" s="20">
        <f>IF(ISBLANK(N205),,IF(ISBLANK(H205),,(IF(N205="WON-EW",((((O205-1)*K205)*'month 3 only'!$B$2)+('month 3 only'!$B$2*(O205-1))),IF(N205="WON",((((O205-1)*K205)*'month 3 only'!$B$2)+('month 3 only'!$B$2*(O205-1))),IF(N205="PLACED",((((O205-1)*K205)*'month 3 only'!$B$2)-'month 3 only'!$B$2),IF(K205=0,-'month 3 only'!$B$2,IF(K205=0,-'month 3 only'!$B$2,-('month 3 only'!$B$2*2)))))))*D205))</f>
        <v>0</v>
      </c>
    </row>
    <row r="206" spans="8:18" ht="15" x14ac:dyDescent="0.2">
      <c r="I206" s="10"/>
      <c r="J206" s="10"/>
      <c r="K206" s="10"/>
      <c r="N206" s="7"/>
      <c r="O206" s="19">
        <f>((H206-1)*(1-(IF(I206="no",0,'month 3 only'!$B$3)))+1)</f>
        <v>5.0000000000000044E-2</v>
      </c>
      <c r="P206" s="19">
        <f t="shared" si="3"/>
        <v>0</v>
      </c>
      <c r="Q2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6" s="20">
        <f>IF(ISBLANK(N206),,IF(ISBLANK(H206),,(IF(N206="WON-EW",((((O206-1)*K206)*'month 3 only'!$B$2)+('month 3 only'!$B$2*(O206-1))),IF(N206="WON",((((O206-1)*K206)*'month 3 only'!$B$2)+('month 3 only'!$B$2*(O206-1))),IF(N206="PLACED",((((O206-1)*K206)*'month 3 only'!$B$2)-'month 3 only'!$B$2),IF(K206=0,-'month 3 only'!$B$2,IF(K206=0,-'month 3 only'!$B$2,-('month 3 only'!$B$2*2)))))))*D206))</f>
        <v>0</v>
      </c>
    </row>
    <row r="207" spans="8:18" ht="15" x14ac:dyDescent="0.2">
      <c r="I207" s="10"/>
      <c r="J207" s="10"/>
      <c r="K207" s="10"/>
      <c r="N207" s="7"/>
      <c r="O207" s="19">
        <f>((H207-1)*(1-(IF(I207="no",0,'month 3 only'!$B$3)))+1)</f>
        <v>5.0000000000000044E-2</v>
      </c>
      <c r="P207" s="19">
        <f t="shared" si="3"/>
        <v>0</v>
      </c>
      <c r="Q2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7" s="20">
        <f>IF(ISBLANK(N207),,IF(ISBLANK(H207),,(IF(N207="WON-EW",((((O207-1)*K207)*'month 3 only'!$B$2)+('month 3 only'!$B$2*(O207-1))),IF(N207="WON",((((O207-1)*K207)*'month 3 only'!$B$2)+('month 3 only'!$B$2*(O207-1))),IF(N207="PLACED",((((O207-1)*K207)*'month 3 only'!$B$2)-'month 3 only'!$B$2),IF(K207=0,-'month 3 only'!$B$2,IF(K207=0,-'month 3 only'!$B$2,-('month 3 only'!$B$2*2)))))))*D207))</f>
        <v>0</v>
      </c>
    </row>
    <row r="208" spans="8:18" ht="15" x14ac:dyDescent="0.2">
      <c r="I208" s="10"/>
      <c r="J208" s="10"/>
      <c r="K208" s="10"/>
      <c r="N208" s="7"/>
      <c r="O208" s="19">
        <f>((H208-1)*(1-(IF(I208="no",0,'month 3 only'!$B$3)))+1)</f>
        <v>5.0000000000000044E-2</v>
      </c>
      <c r="P208" s="19">
        <f t="shared" si="3"/>
        <v>0</v>
      </c>
      <c r="Q2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8" s="20">
        <f>IF(ISBLANK(N208),,IF(ISBLANK(H208),,(IF(N208="WON-EW",((((O208-1)*K208)*'month 3 only'!$B$2)+('month 3 only'!$B$2*(O208-1))),IF(N208="WON",((((O208-1)*K208)*'month 3 only'!$B$2)+('month 3 only'!$B$2*(O208-1))),IF(N208="PLACED",((((O208-1)*K208)*'month 3 only'!$B$2)-'month 3 only'!$B$2),IF(K208=0,-'month 3 only'!$B$2,IF(K208=0,-'month 3 only'!$B$2,-('month 3 only'!$B$2*2)))))))*D208))</f>
        <v>0</v>
      </c>
    </row>
    <row r="209" spans="9:18" ht="15" x14ac:dyDescent="0.2">
      <c r="I209" s="10"/>
      <c r="J209" s="10"/>
      <c r="K209" s="10"/>
      <c r="N209" s="7"/>
      <c r="O209" s="19">
        <f>((H209-1)*(1-(IF(I209="no",0,'month 3 only'!$B$3)))+1)</f>
        <v>5.0000000000000044E-2</v>
      </c>
      <c r="P209" s="19">
        <f t="shared" si="3"/>
        <v>0</v>
      </c>
      <c r="Q2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9" s="20">
        <f>IF(ISBLANK(N209),,IF(ISBLANK(H209),,(IF(N209="WON-EW",((((O209-1)*K209)*'month 3 only'!$B$2)+('month 3 only'!$B$2*(O209-1))),IF(N209="WON",((((O209-1)*K209)*'month 3 only'!$B$2)+('month 3 only'!$B$2*(O209-1))),IF(N209="PLACED",((((O209-1)*K209)*'month 3 only'!$B$2)-'month 3 only'!$B$2),IF(K209=0,-'month 3 only'!$B$2,IF(K209=0,-'month 3 only'!$B$2,-('month 3 only'!$B$2*2)))))))*D209))</f>
        <v>0</v>
      </c>
    </row>
    <row r="210" spans="9:18" ht="15" x14ac:dyDescent="0.2">
      <c r="I210" s="10"/>
      <c r="J210" s="10"/>
      <c r="K210" s="10"/>
      <c r="N210" s="7"/>
      <c r="O210" s="19">
        <f>((H210-1)*(1-(IF(I210="no",0,'month 3 only'!$B$3)))+1)</f>
        <v>5.0000000000000044E-2</v>
      </c>
      <c r="P210" s="19">
        <f t="shared" si="3"/>
        <v>0</v>
      </c>
      <c r="Q2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0" s="20">
        <f>IF(ISBLANK(N210),,IF(ISBLANK(H210),,(IF(N210="WON-EW",((((O210-1)*K210)*'month 3 only'!$B$2)+('month 3 only'!$B$2*(O210-1))),IF(N210="WON",((((O210-1)*K210)*'month 3 only'!$B$2)+('month 3 only'!$B$2*(O210-1))),IF(N210="PLACED",((((O210-1)*K210)*'month 3 only'!$B$2)-'month 3 only'!$B$2),IF(K210=0,-'month 3 only'!$B$2,IF(K210=0,-'month 3 only'!$B$2,-('month 3 only'!$B$2*2)))))))*D210))</f>
        <v>0</v>
      </c>
    </row>
    <row r="211" spans="9:18" ht="15" x14ac:dyDescent="0.2">
      <c r="I211" s="10"/>
      <c r="J211" s="10"/>
      <c r="K211" s="10"/>
      <c r="N211" s="7"/>
      <c r="O211" s="19">
        <f>((H211-1)*(1-(IF(I211="no",0,'month 3 only'!$B$3)))+1)</f>
        <v>5.0000000000000044E-2</v>
      </c>
      <c r="P211" s="19">
        <f t="shared" si="3"/>
        <v>0</v>
      </c>
      <c r="Q2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1" s="20">
        <f>IF(ISBLANK(N211),,IF(ISBLANK(H211),,(IF(N211="WON-EW",((((O211-1)*K211)*'month 3 only'!$B$2)+('month 3 only'!$B$2*(O211-1))),IF(N211="WON",((((O211-1)*K211)*'month 3 only'!$B$2)+('month 3 only'!$B$2*(O211-1))),IF(N211="PLACED",((((O211-1)*K211)*'month 3 only'!$B$2)-'month 3 only'!$B$2),IF(K211=0,-'month 3 only'!$B$2,IF(K211=0,-'month 3 only'!$B$2,-('month 3 only'!$B$2*2)))))))*D211))</f>
        <v>0</v>
      </c>
    </row>
    <row r="212" spans="9:18" ht="15" x14ac:dyDescent="0.2">
      <c r="I212" s="10"/>
      <c r="J212" s="10"/>
      <c r="K212" s="10"/>
      <c r="N212" s="7"/>
      <c r="O212" s="19">
        <f>((H212-1)*(1-(IF(I212="no",0,'month 3 only'!$B$3)))+1)</f>
        <v>5.0000000000000044E-2</v>
      </c>
      <c r="P212" s="19">
        <f t="shared" si="3"/>
        <v>0</v>
      </c>
      <c r="Q2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2" s="20">
        <f>IF(ISBLANK(N212),,IF(ISBLANK(H212),,(IF(N212="WON-EW",((((O212-1)*K212)*'month 3 only'!$B$2)+('month 3 only'!$B$2*(O212-1))),IF(N212="WON",((((O212-1)*K212)*'month 3 only'!$B$2)+('month 3 only'!$B$2*(O212-1))),IF(N212="PLACED",((((O212-1)*K212)*'month 3 only'!$B$2)-'month 3 only'!$B$2),IF(K212=0,-'month 3 only'!$B$2,IF(K212=0,-'month 3 only'!$B$2,-('month 3 only'!$B$2*2)))))))*D212))</f>
        <v>0</v>
      </c>
    </row>
    <row r="213" spans="9:18" ht="15" x14ac:dyDescent="0.2">
      <c r="I213" s="10"/>
      <c r="J213" s="10"/>
      <c r="K213" s="10"/>
      <c r="N213" s="7"/>
      <c r="O213" s="19">
        <f>((H213-1)*(1-(IF(I213="no",0,'month 3 only'!$B$3)))+1)</f>
        <v>5.0000000000000044E-2</v>
      </c>
      <c r="P213" s="19">
        <f t="shared" si="3"/>
        <v>0</v>
      </c>
      <c r="Q2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3" s="20">
        <f>IF(ISBLANK(N213),,IF(ISBLANK(H213),,(IF(N213="WON-EW",((((O213-1)*K213)*'month 3 only'!$B$2)+('month 3 only'!$B$2*(O213-1))),IF(N213="WON",((((O213-1)*K213)*'month 3 only'!$B$2)+('month 3 only'!$B$2*(O213-1))),IF(N213="PLACED",((((O213-1)*K213)*'month 3 only'!$B$2)-'month 3 only'!$B$2),IF(K213=0,-'month 3 only'!$B$2,IF(K213=0,-'month 3 only'!$B$2,-('month 3 only'!$B$2*2)))))))*D213))</f>
        <v>0</v>
      </c>
    </row>
    <row r="214" spans="9:18" ht="15" x14ac:dyDescent="0.2">
      <c r="I214" s="10"/>
      <c r="J214" s="10"/>
      <c r="K214" s="10"/>
      <c r="N214" s="7"/>
      <c r="O214" s="19">
        <f>((H214-1)*(1-(IF(I214="no",0,'month 3 only'!$B$3)))+1)</f>
        <v>5.0000000000000044E-2</v>
      </c>
      <c r="P214" s="19">
        <f t="shared" si="3"/>
        <v>0</v>
      </c>
      <c r="Q2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4" s="20">
        <f>IF(ISBLANK(N214),,IF(ISBLANK(H214),,(IF(N214="WON-EW",((((O214-1)*K214)*'month 3 only'!$B$2)+('month 3 only'!$B$2*(O214-1))),IF(N214="WON",((((O214-1)*K214)*'month 3 only'!$B$2)+('month 3 only'!$B$2*(O214-1))),IF(N214="PLACED",((((O214-1)*K214)*'month 3 only'!$B$2)-'month 3 only'!$B$2),IF(K214=0,-'month 3 only'!$B$2,IF(K214=0,-'month 3 only'!$B$2,-('month 3 only'!$B$2*2)))))))*D214))</f>
        <v>0</v>
      </c>
    </row>
    <row r="215" spans="9:18" ht="15" x14ac:dyDescent="0.2">
      <c r="I215" s="10"/>
      <c r="J215" s="10"/>
      <c r="K215" s="10"/>
      <c r="N215" s="7"/>
      <c r="O215" s="19">
        <f>((H215-1)*(1-(IF(I215="no",0,'month 3 only'!$B$3)))+1)</f>
        <v>5.0000000000000044E-2</v>
      </c>
      <c r="P215" s="19">
        <f t="shared" ref="P215:P278" si="4">D215*IF(J215="yes",2,1)</f>
        <v>0</v>
      </c>
      <c r="Q2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5" s="20">
        <f>IF(ISBLANK(N215),,IF(ISBLANK(H215),,(IF(N215="WON-EW",((((O215-1)*K215)*'month 3 only'!$B$2)+('month 3 only'!$B$2*(O215-1))),IF(N215="WON",((((O215-1)*K215)*'month 3 only'!$B$2)+('month 3 only'!$B$2*(O215-1))),IF(N215="PLACED",((((O215-1)*K215)*'month 3 only'!$B$2)-'month 3 only'!$B$2),IF(K215=0,-'month 3 only'!$B$2,IF(K215=0,-'month 3 only'!$B$2,-('month 3 only'!$B$2*2)))))))*D215))</f>
        <v>0</v>
      </c>
    </row>
    <row r="216" spans="9:18" ht="15" x14ac:dyDescent="0.2">
      <c r="I216" s="10"/>
      <c r="J216" s="10"/>
      <c r="K216" s="10"/>
      <c r="N216" s="7"/>
      <c r="O216" s="19">
        <f>((H216-1)*(1-(IF(I216="no",0,'month 3 only'!$B$3)))+1)</f>
        <v>5.0000000000000044E-2</v>
      </c>
      <c r="P216" s="19">
        <f t="shared" si="4"/>
        <v>0</v>
      </c>
      <c r="Q2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6" s="20">
        <f>IF(ISBLANK(N216),,IF(ISBLANK(H216),,(IF(N216="WON-EW",((((O216-1)*K216)*'month 3 only'!$B$2)+('month 3 only'!$B$2*(O216-1))),IF(N216="WON",((((O216-1)*K216)*'month 3 only'!$B$2)+('month 3 only'!$B$2*(O216-1))),IF(N216="PLACED",((((O216-1)*K216)*'month 3 only'!$B$2)-'month 3 only'!$B$2),IF(K216=0,-'month 3 only'!$B$2,IF(K216=0,-'month 3 only'!$B$2,-('month 3 only'!$B$2*2)))))))*D216))</f>
        <v>0</v>
      </c>
    </row>
    <row r="217" spans="9:18" ht="15" x14ac:dyDescent="0.2">
      <c r="I217" s="10"/>
      <c r="J217" s="10"/>
      <c r="K217" s="10"/>
      <c r="N217" s="7"/>
      <c r="O217" s="19">
        <f>((H217-1)*(1-(IF(I217="no",0,'month 3 only'!$B$3)))+1)</f>
        <v>5.0000000000000044E-2</v>
      </c>
      <c r="P217" s="19">
        <f t="shared" si="4"/>
        <v>0</v>
      </c>
      <c r="Q2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7" s="20">
        <f>IF(ISBLANK(N217),,IF(ISBLANK(H217),,(IF(N217="WON-EW",((((O217-1)*K217)*'month 3 only'!$B$2)+('month 3 only'!$B$2*(O217-1))),IF(N217="WON",((((O217-1)*K217)*'month 3 only'!$B$2)+('month 3 only'!$B$2*(O217-1))),IF(N217="PLACED",((((O217-1)*K217)*'month 3 only'!$B$2)-'month 3 only'!$B$2),IF(K217=0,-'month 3 only'!$B$2,IF(K217=0,-'month 3 only'!$B$2,-('month 3 only'!$B$2*2)))))))*D217))</f>
        <v>0</v>
      </c>
    </row>
    <row r="218" spans="9:18" ht="15" x14ac:dyDescent="0.2">
      <c r="I218" s="10"/>
      <c r="J218" s="10"/>
      <c r="K218" s="10"/>
      <c r="N218" s="7"/>
      <c r="O218" s="19">
        <f>((H218-1)*(1-(IF(I218="no",0,'month 3 only'!$B$3)))+1)</f>
        <v>5.0000000000000044E-2</v>
      </c>
      <c r="P218" s="19">
        <f t="shared" si="4"/>
        <v>0</v>
      </c>
      <c r="Q2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8" s="20">
        <f>IF(ISBLANK(N218),,IF(ISBLANK(H218),,(IF(N218="WON-EW",((((O218-1)*K218)*'month 3 only'!$B$2)+('month 3 only'!$B$2*(O218-1))),IF(N218="WON",((((O218-1)*K218)*'month 3 only'!$B$2)+('month 3 only'!$B$2*(O218-1))),IF(N218="PLACED",((((O218-1)*K218)*'month 3 only'!$B$2)-'month 3 only'!$B$2),IF(K218=0,-'month 3 only'!$B$2,IF(K218=0,-'month 3 only'!$B$2,-('month 3 only'!$B$2*2)))))))*D218))</f>
        <v>0</v>
      </c>
    </row>
    <row r="219" spans="9:18" ht="15" x14ac:dyDescent="0.2">
      <c r="I219" s="10"/>
      <c r="J219" s="10"/>
      <c r="K219" s="10"/>
      <c r="N219" s="7"/>
      <c r="O219" s="19">
        <f>((H219-1)*(1-(IF(I219="no",0,'month 3 only'!$B$3)))+1)</f>
        <v>5.0000000000000044E-2</v>
      </c>
      <c r="P219" s="19">
        <f t="shared" si="4"/>
        <v>0</v>
      </c>
      <c r="Q2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9" s="20">
        <f>IF(ISBLANK(N219),,IF(ISBLANK(H219),,(IF(N219="WON-EW",((((O219-1)*K219)*'month 3 only'!$B$2)+('month 3 only'!$B$2*(O219-1))),IF(N219="WON",((((O219-1)*K219)*'month 3 only'!$B$2)+('month 3 only'!$B$2*(O219-1))),IF(N219="PLACED",((((O219-1)*K219)*'month 3 only'!$B$2)-'month 3 only'!$B$2),IF(K219=0,-'month 3 only'!$B$2,IF(K219=0,-'month 3 only'!$B$2,-('month 3 only'!$B$2*2)))))))*D219))</f>
        <v>0</v>
      </c>
    </row>
    <row r="220" spans="9:18" ht="15" x14ac:dyDescent="0.2">
      <c r="I220" s="10"/>
      <c r="J220" s="10"/>
      <c r="K220" s="10"/>
      <c r="N220" s="7"/>
      <c r="O220" s="19">
        <f>((H220-1)*(1-(IF(I220="no",0,'month 3 only'!$B$3)))+1)</f>
        <v>5.0000000000000044E-2</v>
      </c>
      <c r="P220" s="19">
        <f t="shared" si="4"/>
        <v>0</v>
      </c>
      <c r="Q2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0" s="20">
        <f>IF(ISBLANK(N220),,IF(ISBLANK(H220),,(IF(N220="WON-EW",((((O220-1)*K220)*'month 3 only'!$B$2)+('month 3 only'!$B$2*(O220-1))),IF(N220="WON",((((O220-1)*K220)*'month 3 only'!$B$2)+('month 3 only'!$B$2*(O220-1))),IF(N220="PLACED",((((O220-1)*K220)*'month 3 only'!$B$2)-'month 3 only'!$B$2),IF(K220=0,-'month 3 only'!$B$2,IF(K220=0,-'month 3 only'!$B$2,-('month 3 only'!$B$2*2)))))))*D220))</f>
        <v>0</v>
      </c>
    </row>
    <row r="221" spans="9:18" ht="15" x14ac:dyDescent="0.2">
      <c r="I221" s="10"/>
      <c r="J221" s="10"/>
      <c r="K221" s="10"/>
      <c r="N221" s="7"/>
      <c r="O221" s="19">
        <f>((H221-1)*(1-(IF(I221="no",0,'month 3 only'!$B$3)))+1)</f>
        <v>5.0000000000000044E-2</v>
      </c>
      <c r="P221" s="19">
        <f t="shared" si="4"/>
        <v>0</v>
      </c>
      <c r="Q2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1" s="20">
        <f>IF(ISBLANK(N221),,IF(ISBLANK(H221),,(IF(N221="WON-EW",((((O221-1)*K221)*'month 3 only'!$B$2)+('month 3 only'!$B$2*(O221-1))),IF(N221="WON",((((O221-1)*K221)*'month 3 only'!$B$2)+('month 3 only'!$B$2*(O221-1))),IF(N221="PLACED",((((O221-1)*K221)*'month 3 only'!$B$2)-'month 3 only'!$B$2),IF(K221=0,-'month 3 only'!$B$2,IF(K221=0,-'month 3 only'!$B$2,-('month 3 only'!$B$2*2)))))))*D221))</f>
        <v>0</v>
      </c>
    </row>
    <row r="222" spans="9:18" ht="15" x14ac:dyDescent="0.2">
      <c r="I222" s="10"/>
      <c r="J222" s="10"/>
      <c r="K222" s="10"/>
      <c r="N222" s="7"/>
      <c r="O222" s="19">
        <f>((H222-1)*(1-(IF(I222="no",0,'month 3 only'!$B$3)))+1)</f>
        <v>5.0000000000000044E-2</v>
      </c>
      <c r="P222" s="19">
        <f t="shared" si="4"/>
        <v>0</v>
      </c>
      <c r="Q2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2" s="20">
        <f>IF(ISBLANK(N222),,IF(ISBLANK(H222),,(IF(N222="WON-EW",((((O222-1)*K222)*'month 3 only'!$B$2)+('month 3 only'!$B$2*(O222-1))),IF(N222="WON",((((O222-1)*K222)*'month 3 only'!$B$2)+('month 3 only'!$B$2*(O222-1))),IF(N222="PLACED",((((O222-1)*K222)*'month 3 only'!$B$2)-'month 3 only'!$B$2),IF(K222=0,-'month 3 only'!$B$2,IF(K222=0,-'month 3 only'!$B$2,-('month 3 only'!$B$2*2)))))))*D222))</f>
        <v>0</v>
      </c>
    </row>
    <row r="223" spans="9:18" ht="15" x14ac:dyDescent="0.2">
      <c r="I223" s="10"/>
      <c r="J223" s="10"/>
      <c r="K223" s="10"/>
      <c r="N223" s="7"/>
      <c r="O223" s="19">
        <f>((H223-1)*(1-(IF(I223="no",0,'month 3 only'!$B$3)))+1)</f>
        <v>5.0000000000000044E-2</v>
      </c>
      <c r="P223" s="19">
        <f t="shared" si="4"/>
        <v>0</v>
      </c>
      <c r="Q2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3" s="20">
        <f>IF(ISBLANK(N223),,IF(ISBLANK(H223),,(IF(N223="WON-EW",((((O223-1)*K223)*'month 3 only'!$B$2)+('month 3 only'!$B$2*(O223-1))),IF(N223="WON",((((O223-1)*K223)*'month 3 only'!$B$2)+('month 3 only'!$B$2*(O223-1))),IF(N223="PLACED",((((O223-1)*K223)*'month 3 only'!$B$2)-'month 3 only'!$B$2),IF(K223=0,-'month 3 only'!$B$2,IF(K223=0,-'month 3 only'!$B$2,-('month 3 only'!$B$2*2)))))))*D223))</f>
        <v>0</v>
      </c>
    </row>
    <row r="224" spans="9:18" ht="15" x14ac:dyDescent="0.2">
      <c r="I224" s="10"/>
      <c r="J224" s="10"/>
      <c r="K224" s="10"/>
      <c r="N224" s="7"/>
      <c r="O224" s="19">
        <f>((H224-1)*(1-(IF(I224="no",0,'month 3 only'!$B$3)))+1)</f>
        <v>5.0000000000000044E-2</v>
      </c>
      <c r="P224" s="19">
        <f t="shared" si="4"/>
        <v>0</v>
      </c>
      <c r="Q2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4" s="20">
        <f>IF(ISBLANK(N224),,IF(ISBLANK(H224),,(IF(N224="WON-EW",((((O224-1)*K224)*'month 3 only'!$B$2)+('month 3 only'!$B$2*(O224-1))),IF(N224="WON",((((O224-1)*K224)*'month 3 only'!$B$2)+('month 3 only'!$B$2*(O224-1))),IF(N224="PLACED",((((O224-1)*K224)*'month 3 only'!$B$2)-'month 3 only'!$B$2),IF(K224=0,-'month 3 only'!$B$2,IF(K224=0,-'month 3 only'!$B$2,-('month 3 only'!$B$2*2)))))))*D224))</f>
        <v>0</v>
      </c>
    </row>
    <row r="225" spans="9:18" ht="15" x14ac:dyDescent="0.2">
      <c r="I225" s="10"/>
      <c r="J225" s="10"/>
      <c r="K225" s="10"/>
      <c r="N225" s="7"/>
      <c r="O225" s="19">
        <f>((H225-1)*(1-(IF(I225="no",0,'month 3 only'!$B$3)))+1)</f>
        <v>5.0000000000000044E-2</v>
      </c>
      <c r="P225" s="19">
        <f t="shared" si="4"/>
        <v>0</v>
      </c>
      <c r="Q2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5" s="20">
        <f>IF(ISBLANK(N225),,IF(ISBLANK(H225),,(IF(N225="WON-EW",((((O225-1)*K225)*'month 3 only'!$B$2)+('month 3 only'!$B$2*(O225-1))),IF(N225="WON",((((O225-1)*K225)*'month 3 only'!$B$2)+('month 3 only'!$B$2*(O225-1))),IF(N225="PLACED",((((O225-1)*K225)*'month 3 only'!$B$2)-'month 3 only'!$B$2),IF(K225=0,-'month 3 only'!$B$2,IF(K225=0,-'month 3 only'!$B$2,-('month 3 only'!$B$2*2)))))))*D225))</f>
        <v>0</v>
      </c>
    </row>
    <row r="226" spans="9:18" ht="15" x14ac:dyDescent="0.2">
      <c r="I226" s="10"/>
      <c r="J226" s="10"/>
      <c r="K226" s="10"/>
      <c r="N226" s="7"/>
      <c r="O226" s="19">
        <f>((H226-1)*(1-(IF(I226="no",0,'month 3 only'!$B$3)))+1)</f>
        <v>5.0000000000000044E-2</v>
      </c>
      <c r="P226" s="19">
        <f t="shared" si="4"/>
        <v>0</v>
      </c>
      <c r="Q2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6" s="20">
        <f>IF(ISBLANK(N226),,IF(ISBLANK(H226),,(IF(N226="WON-EW",((((O226-1)*K226)*'month 3 only'!$B$2)+('month 3 only'!$B$2*(O226-1))),IF(N226="WON",((((O226-1)*K226)*'month 3 only'!$B$2)+('month 3 only'!$B$2*(O226-1))),IF(N226="PLACED",((((O226-1)*K226)*'month 3 only'!$B$2)-'month 3 only'!$B$2),IF(K226=0,-'month 3 only'!$B$2,IF(K226=0,-'month 3 only'!$B$2,-('month 3 only'!$B$2*2)))))))*D226))</f>
        <v>0</v>
      </c>
    </row>
    <row r="227" spans="9:18" ht="15" x14ac:dyDescent="0.2">
      <c r="I227" s="10"/>
      <c r="J227" s="10"/>
      <c r="K227" s="10"/>
      <c r="N227" s="7"/>
      <c r="O227" s="19">
        <f>((H227-1)*(1-(IF(I227="no",0,'month 3 only'!$B$3)))+1)</f>
        <v>5.0000000000000044E-2</v>
      </c>
      <c r="P227" s="19">
        <f t="shared" si="4"/>
        <v>0</v>
      </c>
      <c r="Q2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7" s="20">
        <f>IF(ISBLANK(N227),,IF(ISBLANK(H227),,(IF(N227="WON-EW",((((O227-1)*K227)*'month 3 only'!$B$2)+('month 3 only'!$B$2*(O227-1))),IF(N227="WON",((((O227-1)*K227)*'month 3 only'!$B$2)+('month 3 only'!$B$2*(O227-1))),IF(N227="PLACED",((((O227-1)*K227)*'month 3 only'!$B$2)-'month 3 only'!$B$2),IF(K227=0,-'month 3 only'!$B$2,IF(K227=0,-'month 3 only'!$B$2,-('month 3 only'!$B$2*2)))))))*D227))</f>
        <v>0</v>
      </c>
    </row>
    <row r="228" spans="9:18" ht="15" x14ac:dyDescent="0.2">
      <c r="I228" s="10"/>
      <c r="J228" s="10"/>
      <c r="K228" s="10"/>
      <c r="N228" s="7"/>
      <c r="O228" s="19">
        <f>((H228-1)*(1-(IF(I228="no",0,'month 3 only'!$B$3)))+1)</f>
        <v>5.0000000000000044E-2</v>
      </c>
      <c r="P228" s="19">
        <f t="shared" si="4"/>
        <v>0</v>
      </c>
      <c r="Q2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8" s="20">
        <f>IF(ISBLANK(N228),,IF(ISBLANK(H228),,(IF(N228="WON-EW",((((O228-1)*K228)*'month 3 only'!$B$2)+('month 3 only'!$B$2*(O228-1))),IF(N228="WON",((((O228-1)*K228)*'month 3 only'!$B$2)+('month 3 only'!$B$2*(O228-1))),IF(N228="PLACED",((((O228-1)*K228)*'month 3 only'!$B$2)-'month 3 only'!$B$2),IF(K228=0,-'month 3 only'!$B$2,IF(K228=0,-'month 3 only'!$B$2,-('month 3 only'!$B$2*2)))))))*D228))</f>
        <v>0</v>
      </c>
    </row>
    <row r="229" spans="9:18" ht="15" x14ac:dyDescent="0.2">
      <c r="I229" s="10"/>
      <c r="J229" s="10"/>
      <c r="K229" s="10"/>
      <c r="N229" s="7"/>
      <c r="O229" s="19">
        <f>((H229-1)*(1-(IF(I229="no",0,'month 3 only'!$B$3)))+1)</f>
        <v>5.0000000000000044E-2</v>
      </c>
      <c r="P229" s="19">
        <f t="shared" si="4"/>
        <v>0</v>
      </c>
      <c r="Q2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9" s="20">
        <f>IF(ISBLANK(N229),,IF(ISBLANK(H229),,(IF(N229="WON-EW",((((O229-1)*K229)*'month 3 only'!$B$2)+('month 3 only'!$B$2*(O229-1))),IF(N229="WON",((((O229-1)*K229)*'month 3 only'!$B$2)+('month 3 only'!$B$2*(O229-1))),IF(N229="PLACED",((((O229-1)*K229)*'month 3 only'!$B$2)-'month 3 only'!$B$2),IF(K229=0,-'month 3 only'!$B$2,IF(K229=0,-'month 3 only'!$B$2,-('month 3 only'!$B$2*2)))))))*D229))</f>
        <v>0</v>
      </c>
    </row>
    <row r="230" spans="9:18" ht="15" x14ac:dyDescent="0.2">
      <c r="I230" s="10"/>
      <c r="J230" s="10"/>
      <c r="K230" s="10"/>
      <c r="N230" s="7"/>
      <c r="O230" s="19">
        <f>((H230-1)*(1-(IF(I230="no",0,'month 3 only'!$B$3)))+1)</f>
        <v>5.0000000000000044E-2</v>
      </c>
      <c r="P230" s="19">
        <f t="shared" si="4"/>
        <v>0</v>
      </c>
      <c r="Q2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0" s="20">
        <f>IF(ISBLANK(N230),,IF(ISBLANK(H230),,(IF(N230="WON-EW",((((O230-1)*K230)*'month 3 only'!$B$2)+('month 3 only'!$B$2*(O230-1))),IF(N230="WON",((((O230-1)*K230)*'month 3 only'!$B$2)+('month 3 only'!$B$2*(O230-1))),IF(N230="PLACED",((((O230-1)*K230)*'month 3 only'!$B$2)-'month 3 only'!$B$2),IF(K230=0,-'month 3 only'!$B$2,IF(K230=0,-'month 3 only'!$B$2,-('month 3 only'!$B$2*2)))))))*D230))</f>
        <v>0</v>
      </c>
    </row>
    <row r="231" spans="9:18" ht="15" x14ac:dyDescent="0.2">
      <c r="I231" s="10"/>
      <c r="J231" s="10"/>
      <c r="K231" s="10"/>
      <c r="N231" s="7"/>
      <c r="O231" s="19">
        <f>((H231-1)*(1-(IF(I231="no",0,'month 3 only'!$B$3)))+1)</f>
        <v>5.0000000000000044E-2</v>
      </c>
      <c r="P231" s="19">
        <f t="shared" si="4"/>
        <v>0</v>
      </c>
      <c r="Q2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1" s="20">
        <f>IF(ISBLANK(N231),,IF(ISBLANK(H231),,(IF(N231="WON-EW",((((O231-1)*K231)*'month 3 only'!$B$2)+('month 3 only'!$B$2*(O231-1))),IF(N231="WON",((((O231-1)*K231)*'month 3 only'!$B$2)+('month 3 only'!$B$2*(O231-1))),IF(N231="PLACED",((((O231-1)*K231)*'month 3 only'!$B$2)-'month 3 only'!$B$2),IF(K231=0,-'month 3 only'!$B$2,IF(K231=0,-'month 3 only'!$B$2,-('month 3 only'!$B$2*2)))))))*D231))</f>
        <v>0</v>
      </c>
    </row>
    <row r="232" spans="9:18" ht="15" x14ac:dyDescent="0.2">
      <c r="I232" s="10"/>
      <c r="J232" s="10"/>
      <c r="K232" s="10"/>
      <c r="N232" s="7"/>
      <c r="O232" s="19">
        <f>((H232-1)*(1-(IF(I232="no",0,'month 3 only'!$B$3)))+1)</f>
        <v>5.0000000000000044E-2</v>
      </c>
      <c r="P232" s="19">
        <f t="shared" si="4"/>
        <v>0</v>
      </c>
      <c r="Q2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2" s="20">
        <f>IF(ISBLANK(N232),,IF(ISBLANK(H232),,(IF(N232="WON-EW",((((O232-1)*K232)*'month 3 only'!$B$2)+('month 3 only'!$B$2*(O232-1))),IF(N232="WON",((((O232-1)*K232)*'month 3 only'!$B$2)+('month 3 only'!$B$2*(O232-1))),IF(N232="PLACED",((((O232-1)*K232)*'month 3 only'!$B$2)-'month 3 only'!$B$2),IF(K232=0,-'month 3 only'!$B$2,IF(K232=0,-'month 3 only'!$B$2,-('month 3 only'!$B$2*2)))))))*D232))</f>
        <v>0</v>
      </c>
    </row>
    <row r="233" spans="9:18" ht="15" x14ac:dyDescent="0.2">
      <c r="I233" s="10"/>
      <c r="J233" s="10"/>
      <c r="K233" s="10"/>
      <c r="N233" s="7"/>
      <c r="O233" s="19">
        <f>((H233-1)*(1-(IF(I233="no",0,'month 3 only'!$B$3)))+1)</f>
        <v>5.0000000000000044E-2</v>
      </c>
      <c r="P233" s="19">
        <f t="shared" si="4"/>
        <v>0</v>
      </c>
      <c r="Q2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3" s="20">
        <f>IF(ISBLANK(N233),,IF(ISBLANK(H233),,(IF(N233="WON-EW",((((O233-1)*K233)*'month 3 only'!$B$2)+('month 3 only'!$B$2*(O233-1))),IF(N233="WON",((((O233-1)*K233)*'month 3 only'!$B$2)+('month 3 only'!$B$2*(O233-1))),IF(N233="PLACED",((((O233-1)*K233)*'month 3 only'!$B$2)-'month 3 only'!$B$2),IF(K233=0,-'month 3 only'!$B$2,IF(K233=0,-'month 3 only'!$B$2,-('month 3 only'!$B$2*2)))))))*D233))</f>
        <v>0</v>
      </c>
    </row>
    <row r="234" spans="9:18" ht="15" x14ac:dyDescent="0.2">
      <c r="I234" s="10"/>
      <c r="J234" s="10"/>
      <c r="K234" s="10"/>
      <c r="N234" s="7"/>
      <c r="O234" s="19">
        <f>((H234-1)*(1-(IF(I234="no",0,'month 3 only'!$B$3)))+1)</f>
        <v>5.0000000000000044E-2</v>
      </c>
      <c r="P234" s="19">
        <f t="shared" si="4"/>
        <v>0</v>
      </c>
      <c r="Q2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4" s="20">
        <f>IF(ISBLANK(N234),,IF(ISBLANK(H234),,(IF(N234="WON-EW",((((O234-1)*K234)*'month 3 only'!$B$2)+('month 3 only'!$B$2*(O234-1))),IF(N234="WON",((((O234-1)*K234)*'month 3 only'!$B$2)+('month 3 only'!$B$2*(O234-1))),IF(N234="PLACED",((((O234-1)*K234)*'month 3 only'!$B$2)-'month 3 only'!$B$2),IF(K234=0,-'month 3 only'!$B$2,IF(K234=0,-'month 3 only'!$B$2,-('month 3 only'!$B$2*2)))))))*D234))</f>
        <v>0</v>
      </c>
    </row>
    <row r="235" spans="9:18" ht="15" x14ac:dyDescent="0.2">
      <c r="I235" s="10"/>
      <c r="J235" s="10"/>
      <c r="K235" s="10"/>
      <c r="N235" s="7"/>
      <c r="O235" s="19">
        <f>((H235-1)*(1-(IF(I235="no",0,'month 3 only'!$B$3)))+1)</f>
        <v>5.0000000000000044E-2</v>
      </c>
      <c r="P235" s="19">
        <f t="shared" si="4"/>
        <v>0</v>
      </c>
      <c r="Q2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5" s="20">
        <f>IF(ISBLANK(N235),,IF(ISBLANK(H235),,(IF(N235="WON-EW",((((O235-1)*K235)*'month 3 only'!$B$2)+('month 3 only'!$B$2*(O235-1))),IF(N235="WON",((((O235-1)*K235)*'month 3 only'!$B$2)+('month 3 only'!$B$2*(O235-1))),IF(N235="PLACED",((((O235-1)*K235)*'month 3 only'!$B$2)-'month 3 only'!$B$2),IF(K235=0,-'month 3 only'!$B$2,IF(K235=0,-'month 3 only'!$B$2,-('month 3 only'!$B$2*2)))))))*D235))</f>
        <v>0</v>
      </c>
    </row>
    <row r="236" spans="9:18" ht="15" x14ac:dyDescent="0.2">
      <c r="I236" s="10"/>
      <c r="J236" s="10"/>
      <c r="K236" s="10"/>
      <c r="N236" s="7"/>
      <c r="O236" s="19">
        <f>((H236-1)*(1-(IF(I236="no",0,'month 3 only'!$B$3)))+1)</f>
        <v>5.0000000000000044E-2</v>
      </c>
      <c r="P236" s="19">
        <f t="shared" si="4"/>
        <v>0</v>
      </c>
      <c r="Q2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6" s="20">
        <f>IF(ISBLANK(N236),,IF(ISBLANK(H236),,(IF(N236="WON-EW",((((O236-1)*K236)*'month 3 only'!$B$2)+('month 3 only'!$B$2*(O236-1))),IF(N236="WON",((((O236-1)*K236)*'month 3 only'!$B$2)+('month 3 only'!$B$2*(O236-1))),IF(N236="PLACED",((((O236-1)*K236)*'month 3 only'!$B$2)-'month 3 only'!$B$2),IF(K236=0,-'month 3 only'!$B$2,IF(K236=0,-'month 3 only'!$B$2,-('month 3 only'!$B$2*2)))))))*D236))</f>
        <v>0</v>
      </c>
    </row>
    <row r="237" spans="9:18" ht="15" x14ac:dyDescent="0.2">
      <c r="I237" s="10"/>
      <c r="J237" s="10"/>
      <c r="K237" s="10"/>
      <c r="N237" s="7"/>
      <c r="O237" s="19">
        <f>((H237-1)*(1-(IF(I237="no",0,'month 3 only'!$B$3)))+1)</f>
        <v>5.0000000000000044E-2</v>
      </c>
      <c r="P237" s="19">
        <f t="shared" si="4"/>
        <v>0</v>
      </c>
      <c r="Q2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7" s="20">
        <f>IF(ISBLANK(N237),,IF(ISBLANK(H237),,(IF(N237="WON-EW",((((O237-1)*K237)*'month 3 only'!$B$2)+('month 3 only'!$B$2*(O237-1))),IF(N237="WON",((((O237-1)*K237)*'month 3 only'!$B$2)+('month 3 only'!$B$2*(O237-1))),IF(N237="PLACED",((((O237-1)*K237)*'month 3 only'!$B$2)-'month 3 only'!$B$2),IF(K237=0,-'month 3 only'!$B$2,IF(K237=0,-'month 3 only'!$B$2,-('month 3 only'!$B$2*2)))))))*D237))</f>
        <v>0</v>
      </c>
    </row>
    <row r="238" spans="9:18" ht="15" x14ac:dyDescent="0.2">
      <c r="I238" s="10"/>
      <c r="J238" s="10"/>
      <c r="K238" s="10"/>
      <c r="N238" s="7"/>
      <c r="O238" s="19">
        <f>((H238-1)*(1-(IF(I238="no",0,'month 3 only'!$B$3)))+1)</f>
        <v>5.0000000000000044E-2</v>
      </c>
      <c r="P238" s="19">
        <f t="shared" si="4"/>
        <v>0</v>
      </c>
      <c r="Q2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8" s="20">
        <f>IF(ISBLANK(N238),,IF(ISBLANK(H238),,(IF(N238="WON-EW",((((O238-1)*K238)*'month 3 only'!$B$2)+('month 3 only'!$B$2*(O238-1))),IF(N238="WON",((((O238-1)*K238)*'month 3 only'!$B$2)+('month 3 only'!$B$2*(O238-1))),IF(N238="PLACED",((((O238-1)*K238)*'month 3 only'!$B$2)-'month 3 only'!$B$2),IF(K238=0,-'month 3 only'!$B$2,IF(K238=0,-'month 3 only'!$B$2,-('month 3 only'!$B$2*2)))))))*D238))</f>
        <v>0</v>
      </c>
    </row>
    <row r="239" spans="9:18" ht="15" x14ac:dyDescent="0.2">
      <c r="I239" s="10"/>
      <c r="J239" s="10"/>
      <c r="K239" s="10"/>
      <c r="N239" s="7"/>
      <c r="O239" s="19">
        <f>((H239-1)*(1-(IF(I239="no",0,'month 3 only'!$B$3)))+1)</f>
        <v>5.0000000000000044E-2</v>
      </c>
      <c r="P239" s="19">
        <f t="shared" si="4"/>
        <v>0</v>
      </c>
      <c r="Q2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9" s="20">
        <f>IF(ISBLANK(N239),,IF(ISBLANK(H239),,(IF(N239="WON-EW",((((O239-1)*K239)*'month 3 only'!$B$2)+('month 3 only'!$B$2*(O239-1))),IF(N239="WON",((((O239-1)*K239)*'month 3 only'!$B$2)+('month 3 only'!$B$2*(O239-1))),IF(N239="PLACED",((((O239-1)*K239)*'month 3 only'!$B$2)-'month 3 only'!$B$2),IF(K239=0,-'month 3 only'!$B$2,IF(K239=0,-'month 3 only'!$B$2,-('month 3 only'!$B$2*2)))))))*D239))</f>
        <v>0</v>
      </c>
    </row>
    <row r="240" spans="9:18" ht="15" x14ac:dyDescent="0.2">
      <c r="I240" s="10"/>
      <c r="J240" s="10"/>
      <c r="K240" s="10"/>
      <c r="N240" s="7"/>
      <c r="O240" s="19">
        <f>((H240-1)*(1-(IF(I240="no",0,'month 3 only'!$B$3)))+1)</f>
        <v>5.0000000000000044E-2</v>
      </c>
      <c r="P240" s="19">
        <f t="shared" si="4"/>
        <v>0</v>
      </c>
      <c r="Q2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0" s="20">
        <f>IF(ISBLANK(N240),,IF(ISBLANK(H240),,(IF(N240="WON-EW",((((O240-1)*K240)*'month 3 only'!$B$2)+('month 3 only'!$B$2*(O240-1))),IF(N240="WON",((((O240-1)*K240)*'month 3 only'!$B$2)+('month 3 only'!$B$2*(O240-1))),IF(N240="PLACED",((((O240-1)*K240)*'month 3 only'!$B$2)-'month 3 only'!$B$2),IF(K240=0,-'month 3 only'!$B$2,IF(K240=0,-'month 3 only'!$B$2,-('month 3 only'!$B$2*2)))))))*D240))</f>
        <v>0</v>
      </c>
    </row>
    <row r="241" spans="9:18" ht="15" x14ac:dyDescent="0.2">
      <c r="I241" s="10"/>
      <c r="J241" s="10"/>
      <c r="K241" s="10"/>
      <c r="N241" s="7"/>
      <c r="O241" s="19">
        <f>((H241-1)*(1-(IF(I241="no",0,'month 3 only'!$B$3)))+1)</f>
        <v>5.0000000000000044E-2</v>
      </c>
      <c r="P241" s="19">
        <f t="shared" si="4"/>
        <v>0</v>
      </c>
      <c r="Q2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1" s="20">
        <f>IF(ISBLANK(N241),,IF(ISBLANK(H241),,(IF(N241="WON-EW",((((O241-1)*K241)*'month 3 only'!$B$2)+('month 3 only'!$B$2*(O241-1))),IF(N241="WON",((((O241-1)*K241)*'month 3 only'!$B$2)+('month 3 only'!$B$2*(O241-1))),IF(N241="PLACED",((((O241-1)*K241)*'month 3 only'!$B$2)-'month 3 only'!$B$2),IF(K241=0,-'month 3 only'!$B$2,IF(K241=0,-'month 3 only'!$B$2,-('month 3 only'!$B$2*2)))))))*D241))</f>
        <v>0</v>
      </c>
    </row>
    <row r="242" spans="9:18" ht="15" x14ac:dyDescent="0.2">
      <c r="I242" s="10"/>
      <c r="J242" s="10"/>
      <c r="K242" s="10"/>
      <c r="N242" s="7"/>
      <c r="O242" s="19">
        <f>((H242-1)*(1-(IF(I242="no",0,'month 3 only'!$B$3)))+1)</f>
        <v>5.0000000000000044E-2</v>
      </c>
      <c r="P242" s="19">
        <f t="shared" si="4"/>
        <v>0</v>
      </c>
      <c r="Q2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2" s="20">
        <f>IF(ISBLANK(N242),,IF(ISBLANK(H242),,(IF(N242="WON-EW",((((O242-1)*K242)*'month 3 only'!$B$2)+('month 3 only'!$B$2*(O242-1))),IF(N242="WON",((((O242-1)*K242)*'month 3 only'!$B$2)+('month 3 only'!$B$2*(O242-1))),IF(N242="PLACED",((((O242-1)*K242)*'month 3 only'!$B$2)-'month 3 only'!$B$2),IF(K242=0,-'month 3 only'!$B$2,IF(K242=0,-'month 3 only'!$B$2,-('month 3 only'!$B$2*2)))))))*D242))</f>
        <v>0</v>
      </c>
    </row>
    <row r="243" spans="9:18" ht="15" x14ac:dyDescent="0.2">
      <c r="I243" s="10"/>
      <c r="J243" s="10"/>
      <c r="K243" s="10"/>
      <c r="N243" s="7"/>
      <c r="O243" s="19">
        <f>((H243-1)*(1-(IF(I243="no",0,'month 3 only'!$B$3)))+1)</f>
        <v>5.0000000000000044E-2</v>
      </c>
      <c r="P243" s="19">
        <f t="shared" si="4"/>
        <v>0</v>
      </c>
      <c r="Q2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3" s="20">
        <f>IF(ISBLANK(N243),,IF(ISBLANK(H243),,(IF(N243="WON-EW",((((O243-1)*K243)*'month 3 only'!$B$2)+('month 3 only'!$B$2*(O243-1))),IF(N243="WON",((((O243-1)*K243)*'month 3 only'!$B$2)+('month 3 only'!$B$2*(O243-1))),IF(N243="PLACED",((((O243-1)*K243)*'month 3 only'!$B$2)-'month 3 only'!$B$2),IF(K243=0,-'month 3 only'!$B$2,IF(K243=0,-'month 3 only'!$B$2,-('month 3 only'!$B$2*2)))))))*D243))</f>
        <v>0</v>
      </c>
    </row>
    <row r="244" spans="9:18" ht="15" x14ac:dyDescent="0.2">
      <c r="I244" s="10"/>
      <c r="J244" s="10"/>
      <c r="K244" s="10"/>
      <c r="N244" s="7"/>
      <c r="O244" s="19">
        <f>((H244-1)*(1-(IF(I244="no",0,'month 3 only'!$B$3)))+1)</f>
        <v>5.0000000000000044E-2</v>
      </c>
      <c r="P244" s="19">
        <f t="shared" si="4"/>
        <v>0</v>
      </c>
      <c r="Q2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4" s="20">
        <f>IF(ISBLANK(N244),,IF(ISBLANK(H244),,(IF(N244="WON-EW",((((O244-1)*K244)*'month 3 only'!$B$2)+('month 3 only'!$B$2*(O244-1))),IF(N244="WON",((((O244-1)*K244)*'month 3 only'!$B$2)+('month 3 only'!$B$2*(O244-1))),IF(N244="PLACED",((((O244-1)*K244)*'month 3 only'!$B$2)-'month 3 only'!$B$2),IF(K244=0,-'month 3 only'!$B$2,IF(K244=0,-'month 3 only'!$B$2,-('month 3 only'!$B$2*2)))))))*D244))</f>
        <v>0</v>
      </c>
    </row>
    <row r="245" spans="9:18" ht="15" x14ac:dyDescent="0.2">
      <c r="I245" s="10"/>
      <c r="J245" s="10"/>
      <c r="K245" s="10"/>
      <c r="N245" s="7"/>
      <c r="O245" s="19">
        <f>((H245-1)*(1-(IF(I245="no",0,'month 3 only'!$B$3)))+1)</f>
        <v>5.0000000000000044E-2</v>
      </c>
      <c r="P245" s="19">
        <f t="shared" si="4"/>
        <v>0</v>
      </c>
      <c r="Q2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5" s="20">
        <f>IF(ISBLANK(N245),,IF(ISBLANK(H245),,(IF(N245="WON-EW",((((O245-1)*K245)*'month 3 only'!$B$2)+('month 3 only'!$B$2*(O245-1))),IF(N245="WON",((((O245-1)*K245)*'month 3 only'!$B$2)+('month 3 only'!$B$2*(O245-1))),IF(N245="PLACED",((((O245-1)*K245)*'month 3 only'!$B$2)-'month 3 only'!$B$2),IF(K245=0,-'month 3 only'!$B$2,IF(K245=0,-'month 3 only'!$B$2,-('month 3 only'!$B$2*2)))))))*D245))</f>
        <v>0</v>
      </c>
    </row>
    <row r="246" spans="9:18" ht="15" x14ac:dyDescent="0.2">
      <c r="I246" s="10"/>
      <c r="J246" s="10"/>
      <c r="K246" s="10"/>
      <c r="N246" s="7"/>
      <c r="O246" s="19">
        <f>((H246-1)*(1-(IF(I246="no",0,'month 3 only'!$B$3)))+1)</f>
        <v>5.0000000000000044E-2</v>
      </c>
      <c r="P246" s="19">
        <f t="shared" si="4"/>
        <v>0</v>
      </c>
      <c r="Q2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6" s="20">
        <f>IF(ISBLANK(N246),,IF(ISBLANK(H246),,(IF(N246="WON-EW",((((O246-1)*K246)*'month 3 only'!$B$2)+('month 3 only'!$B$2*(O246-1))),IF(N246="WON",((((O246-1)*K246)*'month 3 only'!$B$2)+('month 3 only'!$B$2*(O246-1))),IF(N246="PLACED",((((O246-1)*K246)*'month 3 only'!$B$2)-'month 3 only'!$B$2),IF(K246=0,-'month 3 only'!$B$2,IF(K246=0,-'month 3 only'!$B$2,-('month 3 only'!$B$2*2)))))))*D246))</f>
        <v>0</v>
      </c>
    </row>
    <row r="247" spans="9:18" ht="15" x14ac:dyDescent="0.2">
      <c r="I247" s="10"/>
      <c r="J247" s="10"/>
      <c r="K247" s="10"/>
      <c r="N247" s="7"/>
      <c r="O247" s="19">
        <f>((H247-1)*(1-(IF(I247="no",0,'month 3 only'!$B$3)))+1)</f>
        <v>5.0000000000000044E-2</v>
      </c>
      <c r="P247" s="19">
        <f t="shared" si="4"/>
        <v>0</v>
      </c>
      <c r="Q2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7" s="20">
        <f>IF(ISBLANK(N247),,IF(ISBLANK(H247),,(IF(N247="WON-EW",((((O247-1)*K247)*'month 3 only'!$B$2)+('month 3 only'!$B$2*(O247-1))),IF(N247="WON",((((O247-1)*K247)*'month 3 only'!$B$2)+('month 3 only'!$B$2*(O247-1))),IF(N247="PLACED",((((O247-1)*K247)*'month 3 only'!$B$2)-'month 3 only'!$B$2),IF(K247=0,-'month 3 only'!$B$2,IF(K247=0,-'month 3 only'!$B$2,-('month 3 only'!$B$2*2)))))))*D247))</f>
        <v>0</v>
      </c>
    </row>
    <row r="248" spans="9:18" ht="15" x14ac:dyDescent="0.2">
      <c r="I248" s="10"/>
      <c r="J248" s="10"/>
      <c r="K248" s="10"/>
      <c r="N248" s="7"/>
      <c r="O248" s="19">
        <f>((H248-1)*(1-(IF(I248="no",0,'month 3 only'!$B$3)))+1)</f>
        <v>5.0000000000000044E-2</v>
      </c>
      <c r="P248" s="19">
        <f t="shared" si="4"/>
        <v>0</v>
      </c>
      <c r="Q2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8" s="20">
        <f>IF(ISBLANK(N248),,IF(ISBLANK(H248),,(IF(N248="WON-EW",((((O248-1)*K248)*'month 3 only'!$B$2)+('month 3 only'!$B$2*(O248-1))),IF(N248="WON",((((O248-1)*K248)*'month 3 only'!$B$2)+('month 3 only'!$B$2*(O248-1))),IF(N248="PLACED",((((O248-1)*K248)*'month 3 only'!$B$2)-'month 3 only'!$B$2),IF(K248=0,-'month 3 only'!$B$2,IF(K248=0,-'month 3 only'!$B$2,-('month 3 only'!$B$2*2)))))))*D248))</f>
        <v>0</v>
      </c>
    </row>
    <row r="249" spans="9:18" ht="15" x14ac:dyDescent="0.2">
      <c r="I249" s="10"/>
      <c r="J249" s="10"/>
      <c r="K249" s="10"/>
      <c r="N249" s="7"/>
      <c r="O249" s="19">
        <f>((H249-1)*(1-(IF(I249="no",0,'month 3 only'!$B$3)))+1)</f>
        <v>5.0000000000000044E-2</v>
      </c>
      <c r="P249" s="19">
        <f t="shared" si="4"/>
        <v>0</v>
      </c>
      <c r="Q2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9" s="20">
        <f>IF(ISBLANK(N249),,IF(ISBLANK(H249),,(IF(N249="WON-EW",((((O249-1)*K249)*'month 3 only'!$B$2)+('month 3 only'!$B$2*(O249-1))),IF(N249="WON",((((O249-1)*K249)*'month 3 only'!$B$2)+('month 3 only'!$B$2*(O249-1))),IF(N249="PLACED",((((O249-1)*K249)*'month 3 only'!$B$2)-'month 3 only'!$B$2),IF(K249=0,-'month 3 only'!$B$2,IF(K249=0,-'month 3 only'!$B$2,-('month 3 only'!$B$2*2)))))))*D249))</f>
        <v>0</v>
      </c>
    </row>
    <row r="250" spans="9:18" ht="15" x14ac:dyDescent="0.2">
      <c r="I250" s="10"/>
      <c r="J250" s="10"/>
      <c r="K250" s="10"/>
      <c r="N250" s="7"/>
      <c r="O250" s="19">
        <f>((H250-1)*(1-(IF(I250="no",0,'month 3 only'!$B$3)))+1)</f>
        <v>5.0000000000000044E-2</v>
      </c>
      <c r="P250" s="19">
        <f t="shared" si="4"/>
        <v>0</v>
      </c>
      <c r="Q2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0" s="20">
        <f>IF(ISBLANK(N250),,IF(ISBLANK(H250),,(IF(N250="WON-EW",((((O250-1)*K250)*'month 3 only'!$B$2)+('month 3 only'!$B$2*(O250-1))),IF(N250="WON",((((O250-1)*K250)*'month 3 only'!$B$2)+('month 3 only'!$B$2*(O250-1))),IF(N250="PLACED",((((O250-1)*K250)*'month 3 only'!$B$2)-'month 3 only'!$B$2),IF(K250=0,-'month 3 only'!$B$2,IF(K250=0,-'month 3 only'!$B$2,-('month 3 only'!$B$2*2)))))))*D250))</f>
        <v>0</v>
      </c>
    </row>
    <row r="251" spans="9:18" ht="15" x14ac:dyDescent="0.2">
      <c r="I251" s="10"/>
      <c r="J251" s="10"/>
      <c r="K251" s="10"/>
      <c r="N251" s="7"/>
      <c r="O251" s="19">
        <f>((H251-1)*(1-(IF(I251="no",0,'month 3 only'!$B$3)))+1)</f>
        <v>5.0000000000000044E-2</v>
      </c>
      <c r="P251" s="19">
        <f t="shared" si="4"/>
        <v>0</v>
      </c>
      <c r="Q2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1" s="20">
        <f>IF(ISBLANK(N251),,IF(ISBLANK(H251),,(IF(N251="WON-EW",((((O251-1)*K251)*'month 3 only'!$B$2)+('month 3 only'!$B$2*(O251-1))),IF(N251="WON",((((O251-1)*K251)*'month 3 only'!$B$2)+('month 3 only'!$B$2*(O251-1))),IF(N251="PLACED",((((O251-1)*K251)*'month 3 only'!$B$2)-'month 3 only'!$B$2),IF(K251=0,-'month 3 only'!$B$2,IF(K251=0,-'month 3 only'!$B$2,-('month 3 only'!$B$2*2)))))))*D251))</f>
        <v>0</v>
      </c>
    </row>
    <row r="252" spans="9:18" ht="15" x14ac:dyDescent="0.2">
      <c r="I252" s="10"/>
      <c r="J252" s="10"/>
      <c r="K252" s="10"/>
      <c r="N252" s="7"/>
      <c r="O252" s="19">
        <f>((H252-1)*(1-(IF(I252="no",0,'month 3 only'!$B$3)))+1)</f>
        <v>5.0000000000000044E-2</v>
      </c>
      <c r="P252" s="19">
        <f t="shared" si="4"/>
        <v>0</v>
      </c>
      <c r="Q2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2" s="20">
        <f>IF(ISBLANK(N252),,IF(ISBLANK(H252),,(IF(N252="WON-EW",((((O252-1)*K252)*'month 3 only'!$B$2)+('month 3 only'!$B$2*(O252-1))),IF(N252="WON",((((O252-1)*K252)*'month 3 only'!$B$2)+('month 3 only'!$B$2*(O252-1))),IF(N252="PLACED",((((O252-1)*K252)*'month 3 only'!$B$2)-'month 3 only'!$B$2),IF(K252=0,-'month 3 only'!$B$2,IF(K252=0,-'month 3 only'!$B$2,-('month 3 only'!$B$2*2)))))))*D252))</f>
        <v>0</v>
      </c>
    </row>
    <row r="253" spans="9:18" ht="15" x14ac:dyDescent="0.2">
      <c r="I253" s="10"/>
      <c r="J253" s="10"/>
      <c r="K253" s="10"/>
      <c r="N253" s="7"/>
      <c r="O253" s="19">
        <f>((H253-1)*(1-(IF(I253="no",0,'month 3 only'!$B$3)))+1)</f>
        <v>5.0000000000000044E-2</v>
      </c>
      <c r="P253" s="19">
        <f t="shared" si="4"/>
        <v>0</v>
      </c>
      <c r="Q2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3" s="20">
        <f>IF(ISBLANK(N253),,IF(ISBLANK(H253),,(IF(N253="WON-EW",((((O253-1)*K253)*'month 3 only'!$B$2)+('month 3 only'!$B$2*(O253-1))),IF(N253="WON",((((O253-1)*K253)*'month 3 only'!$B$2)+('month 3 only'!$B$2*(O253-1))),IF(N253="PLACED",((((O253-1)*K253)*'month 3 only'!$B$2)-'month 3 only'!$B$2),IF(K253=0,-'month 3 only'!$B$2,IF(K253=0,-'month 3 only'!$B$2,-('month 3 only'!$B$2*2)))))))*D253))</f>
        <v>0</v>
      </c>
    </row>
    <row r="254" spans="9:18" ht="15" x14ac:dyDescent="0.2">
      <c r="I254" s="10"/>
      <c r="J254" s="10"/>
      <c r="K254" s="10"/>
      <c r="N254" s="7"/>
      <c r="O254" s="19">
        <f>((H254-1)*(1-(IF(I254="no",0,'month 3 only'!$B$3)))+1)</f>
        <v>5.0000000000000044E-2</v>
      </c>
      <c r="P254" s="19">
        <f t="shared" si="4"/>
        <v>0</v>
      </c>
      <c r="Q2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4" s="20">
        <f>IF(ISBLANK(N254),,IF(ISBLANK(H254),,(IF(N254="WON-EW",((((O254-1)*K254)*'month 3 only'!$B$2)+('month 3 only'!$B$2*(O254-1))),IF(N254="WON",((((O254-1)*K254)*'month 3 only'!$B$2)+('month 3 only'!$B$2*(O254-1))),IF(N254="PLACED",((((O254-1)*K254)*'month 3 only'!$B$2)-'month 3 only'!$B$2),IF(K254=0,-'month 3 only'!$B$2,IF(K254=0,-'month 3 only'!$B$2,-('month 3 only'!$B$2*2)))))))*D254))</f>
        <v>0</v>
      </c>
    </row>
    <row r="255" spans="9:18" ht="15" x14ac:dyDescent="0.2">
      <c r="I255" s="10"/>
      <c r="J255" s="10"/>
      <c r="K255" s="10"/>
      <c r="N255" s="7"/>
      <c r="O255" s="19">
        <f>((H255-1)*(1-(IF(I255="no",0,'month 3 only'!$B$3)))+1)</f>
        <v>5.0000000000000044E-2</v>
      </c>
      <c r="P255" s="19">
        <f t="shared" si="4"/>
        <v>0</v>
      </c>
      <c r="Q2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5" s="20">
        <f>IF(ISBLANK(N255),,IF(ISBLANK(H255),,(IF(N255="WON-EW",((((O255-1)*K255)*'month 3 only'!$B$2)+('month 3 only'!$B$2*(O255-1))),IF(N255="WON",((((O255-1)*K255)*'month 3 only'!$B$2)+('month 3 only'!$B$2*(O255-1))),IF(N255="PLACED",((((O255-1)*K255)*'month 3 only'!$B$2)-'month 3 only'!$B$2),IF(K255=0,-'month 3 only'!$B$2,IF(K255=0,-'month 3 only'!$B$2,-('month 3 only'!$B$2*2)))))))*D255))</f>
        <v>0</v>
      </c>
    </row>
    <row r="256" spans="9:18" ht="15" x14ac:dyDescent="0.2">
      <c r="I256" s="10"/>
      <c r="J256" s="10"/>
      <c r="K256" s="10"/>
      <c r="N256" s="7"/>
      <c r="O256" s="19">
        <f>((H256-1)*(1-(IF(I256="no",0,'month 3 only'!$B$3)))+1)</f>
        <v>5.0000000000000044E-2</v>
      </c>
      <c r="P256" s="19">
        <f t="shared" si="4"/>
        <v>0</v>
      </c>
      <c r="Q2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6" s="20">
        <f>IF(ISBLANK(N256),,IF(ISBLANK(H256),,(IF(N256="WON-EW",((((O256-1)*K256)*'month 3 only'!$B$2)+('month 3 only'!$B$2*(O256-1))),IF(N256="WON",((((O256-1)*K256)*'month 3 only'!$B$2)+('month 3 only'!$B$2*(O256-1))),IF(N256="PLACED",((((O256-1)*K256)*'month 3 only'!$B$2)-'month 3 only'!$B$2),IF(K256=0,-'month 3 only'!$B$2,IF(K256=0,-'month 3 only'!$B$2,-('month 3 only'!$B$2*2)))))))*D256))</f>
        <v>0</v>
      </c>
    </row>
    <row r="257" spans="9:18" ht="15" x14ac:dyDescent="0.2">
      <c r="I257" s="10"/>
      <c r="J257" s="10"/>
      <c r="K257" s="10"/>
      <c r="N257" s="7"/>
      <c r="O257" s="19">
        <f>((H257-1)*(1-(IF(I257="no",0,'month 3 only'!$B$3)))+1)</f>
        <v>5.0000000000000044E-2</v>
      </c>
      <c r="P257" s="19">
        <f t="shared" si="4"/>
        <v>0</v>
      </c>
      <c r="Q2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7" s="20">
        <f>IF(ISBLANK(N257),,IF(ISBLANK(H257),,(IF(N257="WON-EW",((((O257-1)*K257)*'month 3 only'!$B$2)+('month 3 only'!$B$2*(O257-1))),IF(N257="WON",((((O257-1)*K257)*'month 3 only'!$B$2)+('month 3 only'!$B$2*(O257-1))),IF(N257="PLACED",((((O257-1)*K257)*'month 3 only'!$B$2)-'month 3 only'!$B$2),IF(K257=0,-'month 3 only'!$B$2,IF(K257=0,-'month 3 only'!$B$2,-('month 3 only'!$B$2*2)))))))*D257))</f>
        <v>0</v>
      </c>
    </row>
    <row r="258" spans="9:18" ht="15" x14ac:dyDescent="0.2">
      <c r="I258" s="10"/>
      <c r="J258" s="10"/>
      <c r="K258" s="10"/>
      <c r="N258" s="7"/>
      <c r="O258" s="19">
        <f>((H258-1)*(1-(IF(I258="no",0,'month 3 only'!$B$3)))+1)</f>
        <v>5.0000000000000044E-2</v>
      </c>
      <c r="P258" s="19">
        <f t="shared" si="4"/>
        <v>0</v>
      </c>
      <c r="Q2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8" s="20">
        <f>IF(ISBLANK(N258),,IF(ISBLANK(H258),,(IF(N258="WON-EW",((((O258-1)*K258)*'month 3 only'!$B$2)+('month 3 only'!$B$2*(O258-1))),IF(N258="WON",((((O258-1)*K258)*'month 3 only'!$B$2)+('month 3 only'!$B$2*(O258-1))),IF(N258="PLACED",((((O258-1)*K258)*'month 3 only'!$B$2)-'month 3 only'!$B$2),IF(K258=0,-'month 3 only'!$B$2,IF(K258=0,-'month 3 only'!$B$2,-('month 3 only'!$B$2*2)))))))*D258))</f>
        <v>0</v>
      </c>
    </row>
    <row r="259" spans="9:18" ht="15" x14ac:dyDescent="0.2">
      <c r="I259" s="10"/>
      <c r="J259" s="10"/>
      <c r="K259" s="10"/>
      <c r="N259" s="7"/>
      <c r="O259" s="19">
        <f>((H259-1)*(1-(IF(I259="no",0,'month 3 only'!$B$3)))+1)</f>
        <v>5.0000000000000044E-2</v>
      </c>
      <c r="P259" s="19">
        <f t="shared" si="4"/>
        <v>0</v>
      </c>
      <c r="Q2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9" s="20">
        <f>IF(ISBLANK(N259),,IF(ISBLANK(H259),,(IF(N259="WON-EW",((((O259-1)*K259)*'month 3 only'!$B$2)+('month 3 only'!$B$2*(O259-1))),IF(N259="WON",((((O259-1)*K259)*'month 3 only'!$B$2)+('month 3 only'!$B$2*(O259-1))),IF(N259="PLACED",((((O259-1)*K259)*'month 3 only'!$B$2)-'month 3 only'!$B$2),IF(K259=0,-'month 3 only'!$B$2,IF(K259=0,-'month 3 only'!$B$2,-('month 3 only'!$B$2*2)))))))*D259))</f>
        <v>0</v>
      </c>
    </row>
    <row r="260" spans="9:18" ht="15" x14ac:dyDescent="0.2">
      <c r="I260" s="10"/>
      <c r="J260" s="10"/>
      <c r="K260" s="10"/>
      <c r="N260" s="7"/>
      <c r="O260" s="19">
        <f>((H260-1)*(1-(IF(I260="no",0,'month 3 only'!$B$3)))+1)</f>
        <v>5.0000000000000044E-2</v>
      </c>
      <c r="P260" s="19">
        <f t="shared" si="4"/>
        <v>0</v>
      </c>
      <c r="Q2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0" s="20">
        <f>IF(ISBLANK(N260),,IF(ISBLANK(H260),,(IF(N260="WON-EW",((((O260-1)*K260)*'month 3 only'!$B$2)+('month 3 only'!$B$2*(O260-1))),IF(N260="WON",((((O260-1)*K260)*'month 3 only'!$B$2)+('month 3 only'!$B$2*(O260-1))),IF(N260="PLACED",((((O260-1)*K260)*'month 3 only'!$B$2)-'month 3 only'!$B$2),IF(K260=0,-'month 3 only'!$B$2,IF(K260=0,-'month 3 only'!$B$2,-('month 3 only'!$B$2*2)))))))*D260))</f>
        <v>0</v>
      </c>
    </row>
    <row r="261" spans="9:18" ht="15" x14ac:dyDescent="0.2">
      <c r="I261" s="10"/>
      <c r="J261" s="10"/>
      <c r="K261" s="10"/>
      <c r="N261" s="7"/>
      <c r="O261" s="19">
        <f>((H261-1)*(1-(IF(I261="no",0,'month 3 only'!$B$3)))+1)</f>
        <v>5.0000000000000044E-2</v>
      </c>
      <c r="P261" s="19">
        <f t="shared" si="4"/>
        <v>0</v>
      </c>
      <c r="Q2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1" s="20">
        <f>IF(ISBLANK(N261),,IF(ISBLANK(H261),,(IF(N261="WON-EW",((((O261-1)*K261)*'month 3 only'!$B$2)+('month 3 only'!$B$2*(O261-1))),IF(N261="WON",((((O261-1)*K261)*'month 3 only'!$B$2)+('month 3 only'!$B$2*(O261-1))),IF(N261="PLACED",((((O261-1)*K261)*'month 3 only'!$B$2)-'month 3 only'!$B$2),IF(K261=0,-'month 3 only'!$B$2,IF(K261=0,-'month 3 only'!$B$2,-('month 3 only'!$B$2*2)))))))*D261))</f>
        <v>0</v>
      </c>
    </row>
    <row r="262" spans="9:18" ht="15" x14ac:dyDescent="0.2">
      <c r="I262" s="10"/>
      <c r="J262" s="10"/>
      <c r="K262" s="10"/>
      <c r="N262" s="7"/>
      <c r="O262" s="19">
        <f>((H262-1)*(1-(IF(I262="no",0,'month 3 only'!$B$3)))+1)</f>
        <v>5.0000000000000044E-2</v>
      </c>
      <c r="P262" s="19">
        <f t="shared" si="4"/>
        <v>0</v>
      </c>
      <c r="Q2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2" s="20">
        <f>IF(ISBLANK(N262),,IF(ISBLANK(H262),,(IF(N262="WON-EW",((((O262-1)*K262)*'month 3 only'!$B$2)+('month 3 only'!$B$2*(O262-1))),IF(N262="WON",((((O262-1)*K262)*'month 3 only'!$B$2)+('month 3 only'!$B$2*(O262-1))),IF(N262="PLACED",((((O262-1)*K262)*'month 3 only'!$B$2)-'month 3 only'!$B$2),IF(K262=0,-'month 3 only'!$B$2,IF(K262=0,-'month 3 only'!$B$2,-('month 3 only'!$B$2*2)))))))*D262))</f>
        <v>0</v>
      </c>
    </row>
    <row r="263" spans="9:18" ht="15" x14ac:dyDescent="0.2">
      <c r="I263" s="10"/>
      <c r="J263" s="10"/>
      <c r="K263" s="10"/>
      <c r="N263" s="7"/>
      <c r="O263" s="19">
        <f>((H263-1)*(1-(IF(I263="no",0,'month 3 only'!$B$3)))+1)</f>
        <v>5.0000000000000044E-2</v>
      </c>
      <c r="P263" s="19">
        <f t="shared" si="4"/>
        <v>0</v>
      </c>
      <c r="Q2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3" s="20">
        <f>IF(ISBLANK(N263),,IF(ISBLANK(H263),,(IF(N263="WON-EW",((((O263-1)*K263)*'month 3 only'!$B$2)+('month 3 only'!$B$2*(O263-1))),IF(N263="WON",((((O263-1)*K263)*'month 3 only'!$B$2)+('month 3 only'!$B$2*(O263-1))),IF(N263="PLACED",((((O263-1)*K263)*'month 3 only'!$B$2)-'month 3 only'!$B$2),IF(K263=0,-'month 3 only'!$B$2,IF(K263=0,-'month 3 only'!$B$2,-('month 3 only'!$B$2*2)))))))*D263))</f>
        <v>0</v>
      </c>
    </row>
    <row r="264" spans="9:18" ht="15" x14ac:dyDescent="0.2">
      <c r="I264" s="10"/>
      <c r="J264" s="10"/>
      <c r="K264" s="10"/>
      <c r="N264" s="7"/>
      <c r="O264" s="19">
        <f>((H264-1)*(1-(IF(I264="no",0,'month 3 only'!$B$3)))+1)</f>
        <v>5.0000000000000044E-2</v>
      </c>
      <c r="P264" s="19">
        <f t="shared" si="4"/>
        <v>0</v>
      </c>
      <c r="Q2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4" s="20">
        <f>IF(ISBLANK(N264),,IF(ISBLANK(H264),,(IF(N264="WON-EW",((((O264-1)*K264)*'month 3 only'!$B$2)+('month 3 only'!$B$2*(O264-1))),IF(N264="WON",((((O264-1)*K264)*'month 3 only'!$B$2)+('month 3 only'!$B$2*(O264-1))),IF(N264="PLACED",((((O264-1)*K264)*'month 3 only'!$B$2)-'month 3 only'!$B$2),IF(K264=0,-'month 3 only'!$B$2,IF(K264=0,-'month 3 only'!$B$2,-('month 3 only'!$B$2*2)))))))*D264))</f>
        <v>0</v>
      </c>
    </row>
    <row r="265" spans="9:18" ht="15" x14ac:dyDescent="0.2">
      <c r="I265" s="10"/>
      <c r="J265" s="10"/>
      <c r="K265" s="10"/>
      <c r="N265" s="7"/>
      <c r="O265" s="19">
        <f>((H265-1)*(1-(IF(I265="no",0,'month 3 only'!$B$3)))+1)</f>
        <v>5.0000000000000044E-2</v>
      </c>
      <c r="P265" s="19">
        <f t="shared" si="4"/>
        <v>0</v>
      </c>
      <c r="Q2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5" s="20">
        <f>IF(ISBLANK(N265),,IF(ISBLANK(H265),,(IF(N265="WON-EW",((((O265-1)*K265)*'month 3 only'!$B$2)+('month 3 only'!$B$2*(O265-1))),IF(N265="WON",((((O265-1)*K265)*'month 3 only'!$B$2)+('month 3 only'!$B$2*(O265-1))),IF(N265="PLACED",((((O265-1)*K265)*'month 3 only'!$B$2)-'month 3 only'!$B$2),IF(K265=0,-'month 3 only'!$B$2,IF(K265=0,-'month 3 only'!$B$2,-('month 3 only'!$B$2*2)))))))*D265))</f>
        <v>0</v>
      </c>
    </row>
    <row r="266" spans="9:18" ht="15" x14ac:dyDescent="0.2">
      <c r="I266" s="10"/>
      <c r="J266" s="10"/>
      <c r="K266" s="10"/>
      <c r="N266" s="7"/>
      <c r="O266" s="19">
        <f>((H266-1)*(1-(IF(I266="no",0,'month 3 only'!$B$3)))+1)</f>
        <v>5.0000000000000044E-2</v>
      </c>
      <c r="P266" s="19">
        <f t="shared" si="4"/>
        <v>0</v>
      </c>
      <c r="Q2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6" s="20">
        <f>IF(ISBLANK(N266),,IF(ISBLANK(H266),,(IF(N266="WON-EW",((((O266-1)*K266)*'month 3 only'!$B$2)+('month 3 only'!$B$2*(O266-1))),IF(N266="WON",((((O266-1)*K266)*'month 3 only'!$B$2)+('month 3 only'!$B$2*(O266-1))),IF(N266="PLACED",((((O266-1)*K266)*'month 3 only'!$B$2)-'month 3 only'!$B$2),IF(K266=0,-'month 3 only'!$B$2,IF(K266=0,-'month 3 only'!$B$2,-('month 3 only'!$B$2*2)))))))*D266))</f>
        <v>0</v>
      </c>
    </row>
    <row r="267" spans="9:18" ht="15" x14ac:dyDescent="0.2">
      <c r="I267" s="10"/>
      <c r="J267" s="10"/>
      <c r="K267" s="10"/>
      <c r="N267" s="7"/>
      <c r="O267" s="19">
        <f>((H267-1)*(1-(IF(I267="no",0,'month 3 only'!$B$3)))+1)</f>
        <v>5.0000000000000044E-2</v>
      </c>
      <c r="P267" s="19">
        <f t="shared" si="4"/>
        <v>0</v>
      </c>
      <c r="Q2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7" s="20">
        <f>IF(ISBLANK(N267),,IF(ISBLANK(H267),,(IF(N267="WON-EW",((((O267-1)*K267)*'month 3 only'!$B$2)+('month 3 only'!$B$2*(O267-1))),IF(N267="WON",((((O267-1)*K267)*'month 3 only'!$B$2)+('month 3 only'!$B$2*(O267-1))),IF(N267="PLACED",((((O267-1)*K267)*'month 3 only'!$B$2)-'month 3 only'!$B$2),IF(K267=0,-'month 3 only'!$B$2,IF(K267=0,-'month 3 only'!$B$2,-('month 3 only'!$B$2*2)))))))*D267))</f>
        <v>0</v>
      </c>
    </row>
    <row r="268" spans="9:18" ht="15" x14ac:dyDescent="0.2">
      <c r="I268" s="10"/>
      <c r="J268" s="10"/>
      <c r="K268" s="10"/>
      <c r="N268" s="7"/>
      <c r="O268" s="19">
        <f>((H268-1)*(1-(IF(I268="no",0,'month 3 only'!$B$3)))+1)</f>
        <v>5.0000000000000044E-2</v>
      </c>
      <c r="P268" s="19">
        <f t="shared" si="4"/>
        <v>0</v>
      </c>
      <c r="Q2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8" s="20">
        <f>IF(ISBLANK(N268),,IF(ISBLANK(H268),,(IF(N268="WON-EW",((((O268-1)*K268)*'month 3 only'!$B$2)+('month 3 only'!$B$2*(O268-1))),IF(N268="WON",((((O268-1)*K268)*'month 3 only'!$B$2)+('month 3 only'!$B$2*(O268-1))),IF(N268="PLACED",((((O268-1)*K268)*'month 3 only'!$B$2)-'month 3 only'!$B$2),IF(K268=0,-'month 3 only'!$B$2,IF(K268=0,-'month 3 only'!$B$2,-('month 3 only'!$B$2*2)))))))*D268))</f>
        <v>0</v>
      </c>
    </row>
    <row r="269" spans="9:18" ht="15" x14ac:dyDescent="0.2">
      <c r="I269" s="10"/>
      <c r="J269" s="10"/>
      <c r="K269" s="10"/>
      <c r="N269" s="7"/>
      <c r="O269" s="19">
        <f>((H269-1)*(1-(IF(I269="no",0,'month 3 only'!$B$3)))+1)</f>
        <v>5.0000000000000044E-2</v>
      </c>
      <c r="P269" s="19">
        <f t="shared" si="4"/>
        <v>0</v>
      </c>
      <c r="Q2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9" s="20">
        <f>IF(ISBLANK(N269),,IF(ISBLANK(H269),,(IF(N269="WON-EW",((((O269-1)*K269)*'month 3 only'!$B$2)+('month 3 only'!$B$2*(O269-1))),IF(N269="WON",((((O269-1)*K269)*'month 3 only'!$B$2)+('month 3 only'!$B$2*(O269-1))),IF(N269="PLACED",((((O269-1)*K269)*'month 3 only'!$B$2)-'month 3 only'!$B$2),IF(K269=0,-'month 3 only'!$B$2,IF(K269=0,-'month 3 only'!$B$2,-('month 3 only'!$B$2*2)))))))*D269))</f>
        <v>0</v>
      </c>
    </row>
    <row r="270" spans="9:18" ht="15" x14ac:dyDescent="0.2">
      <c r="I270" s="10"/>
      <c r="J270" s="10"/>
      <c r="K270" s="10"/>
      <c r="N270" s="7"/>
      <c r="O270" s="19">
        <f>((H270-1)*(1-(IF(I270="no",0,'month 3 only'!$B$3)))+1)</f>
        <v>5.0000000000000044E-2</v>
      </c>
      <c r="P270" s="19">
        <f t="shared" si="4"/>
        <v>0</v>
      </c>
      <c r="Q2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0" s="20">
        <f>IF(ISBLANK(N270),,IF(ISBLANK(H270),,(IF(N270="WON-EW",((((O270-1)*K270)*'month 3 only'!$B$2)+('month 3 only'!$B$2*(O270-1))),IF(N270="WON",((((O270-1)*K270)*'month 3 only'!$B$2)+('month 3 only'!$B$2*(O270-1))),IF(N270="PLACED",((((O270-1)*K270)*'month 3 only'!$B$2)-'month 3 only'!$B$2),IF(K270=0,-'month 3 only'!$B$2,IF(K270=0,-'month 3 only'!$B$2,-('month 3 only'!$B$2*2)))))))*D270))</f>
        <v>0</v>
      </c>
    </row>
    <row r="271" spans="9:18" ht="15" x14ac:dyDescent="0.2">
      <c r="I271" s="10"/>
      <c r="J271" s="10"/>
      <c r="K271" s="10"/>
      <c r="N271" s="7"/>
      <c r="O271" s="19">
        <f>((H271-1)*(1-(IF(I271="no",0,'month 3 only'!$B$3)))+1)</f>
        <v>5.0000000000000044E-2</v>
      </c>
      <c r="P271" s="19">
        <f t="shared" si="4"/>
        <v>0</v>
      </c>
      <c r="Q2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1" s="20">
        <f>IF(ISBLANK(N271),,IF(ISBLANK(H271),,(IF(N271="WON-EW",((((O271-1)*K271)*'month 3 only'!$B$2)+('month 3 only'!$B$2*(O271-1))),IF(N271="WON",((((O271-1)*K271)*'month 3 only'!$B$2)+('month 3 only'!$B$2*(O271-1))),IF(N271="PLACED",((((O271-1)*K271)*'month 3 only'!$B$2)-'month 3 only'!$B$2),IF(K271=0,-'month 3 only'!$B$2,IF(K271=0,-'month 3 only'!$B$2,-('month 3 only'!$B$2*2)))))))*D271))</f>
        <v>0</v>
      </c>
    </row>
    <row r="272" spans="9:18" ht="15" x14ac:dyDescent="0.2">
      <c r="I272" s="10"/>
      <c r="J272" s="10"/>
      <c r="K272" s="10"/>
      <c r="N272" s="7"/>
      <c r="O272" s="19">
        <f>((H272-1)*(1-(IF(I272="no",0,'month 3 only'!$B$3)))+1)</f>
        <v>5.0000000000000044E-2</v>
      </c>
      <c r="P272" s="19">
        <f t="shared" si="4"/>
        <v>0</v>
      </c>
      <c r="Q2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2" s="20">
        <f>IF(ISBLANK(N272),,IF(ISBLANK(H272),,(IF(N272="WON-EW",((((O272-1)*K272)*'month 3 only'!$B$2)+('month 3 only'!$B$2*(O272-1))),IF(N272="WON",((((O272-1)*K272)*'month 3 only'!$B$2)+('month 3 only'!$B$2*(O272-1))),IF(N272="PLACED",((((O272-1)*K272)*'month 3 only'!$B$2)-'month 3 only'!$B$2),IF(K272=0,-'month 3 only'!$B$2,IF(K272=0,-'month 3 only'!$B$2,-('month 3 only'!$B$2*2)))))))*D272))</f>
        <v>0</v>
      </c>
    </row>
    <row r="273" spans="9:18" ht="15" x14ac:dyDescent="0.2">
      <c r="I273" s="10"/>
      <c r="J273" s="10"/>
      <c r="K273" s="10"/>
      <c r="N273" s="7"/>
      <c r="O273" s="19">
        <f>((H273-1)*(1-(IF(I273="no",0,'month 3 only'!$B$3)))+1)</f>
        <v>5.0000000000000044E-2</v>
      </c>
      <c r="P273" s="19">
        <f t="shared" si="4"/>
        <v>0</v>
      </c>
      <c r="Q2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3" s="20">
        <f>IF(ISBLANK(N273),,IF(ISBLANK(H273),,(IF(N273="WON-EW",((((O273-1)*K273)*'month 3 only'!$B$2)+('month 3 only'!$B$2*(O273-1))),IF(N273="WON",((((O273-1)*K273)*'month 3 only'!$B$2)+('month 3 only'!$B$2*(O273-1))),IF(N273="PLACED",((((O273-1)*K273)*'month 3 only'!$B$2)-'month 3 only'!$B$2),IF(K273=0,-'month 3 only'!$B$2,IF(K273=0,-'month 3 only'!$B$2,-('month 3 only'!$B$2*2)))))))*D273))</f>
        <v>0</v>
      </c>
    </row>
    <row r="274" spans="9:18" ht="15" x14ac:dyDescent="0.2">
      <c r="I274" s="10"/>
      <c r="J274" s="10"/>
      <c r="K274" s="10"/>
      <c r="N274" s="7"/>
      <c r="O274" s="19">
        <f>((H274-1)*(1-(IF(I274="no",0,'month 3 only'!$B$3)))+1)</f>
        <v>5.0000000000000044E-2</v>
      </c>
      <c r="P274" s="19">
        <f t="shared" si="4"/>
        <v>0</v>
      </c>
      <c r="Q2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4" s="20">
        <f>IF(ISBLANK(N274),,IF(ISBLANK(H274),,(IF(N274="WON-EW",((((O274-1)*K274)*'month 3 only'!$B$2)+('month 3 only'!$B$2*(O274-1))),IF(N274="WON",((((O274-1)*K274)*'month 3 only'!$B$2)+('month 3 only'!$B$2*(O274-1))),IF(N274="PLACED",((((O274-1)*K274)*'month 3 only'!$B$2)-'month 3 only'!$B$2),IF(K274=0,-'month 3 only'!$B$2,IF(K274=0,-'month 3 only'!$B$2,-('month 3 only'!$B$2*2)))))))*D274))</f>
        <v>0</v>
      </c>
    </row>
    <row r="275" spans="9:18" ht="15" x14ac:dyDescent="0.2">
      <c r="I275" s="10"/>
      <c r="J275" s="10"/>
      <c r="K275" s="10"/>
      <c r="N275" s="7"/>
      <c r="O275" s="19">
        <f>((H275-1)*(1-(IF(I275="no",0,'month 3 only'!$B$3)))+1)</f>
        <v>5.0000000000000044E-2</v>
      </c>
      <c r="P275" s="19">
        <f t="shared" si="4"/>
        <v>0</v>
      </c>
      <c r="Q2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5" s="20">
        <f>IF(ISBLANK(N275),,IF(ISBLANK(H275),,(IF(N275="WON-EW",((((O275-1)*K275)*'month 3 only'!$B$2)+('month 3 only'!$B$2*(O275-1))),IF(N275="WON",((((O275-1)*K275)*'month 3 only'!$B$2)+('month 3 only'!$B$2*(O275-1))),IF(N275="PLACED",((((O275-1)*K275)*'month 3 only'!$B$2)-'month 3 only'!$B$2),IF(K275=0,-'month 3 only'!$B$2,IF(K275=0,-'month 3 only'!$B$2,-('month 3 only'!$B$2*2)))))))*D275))</f>
        <v>0</v>
      </c>
    </row>
    <row r="276" spans="9:18" ht="15" x14ac:dyDescent="0.2">
      <c r="I276" s="10"/>
      <c r="J276" s="10"/>
      <c r="K276" s="10"/>
      <c r="N276" s="7"/>
      <c r="O276" s="19">
        <f>((H276-1)*(1-(IF(I276="no",0,'month 3 only'!$B$3)))+1)</f>
        <v>5.0000000000000044E-2</v>
      </c>
      <c r="P276" s="19">
        <f t="shared" si="4"/>
        <v>0</v>
      </c>
      <c r="Q2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6" s="20">
        <f>IF(ISBLANK(N276),,IF(ISBLANK(H276),,(IF(N276="WON-EW",((((O276-1)*K276)*'month 3 only'!$B$2)+('month 3 only'!$B$2*(O276-1))),IF(N276="WON",((((O276-1)*K276)*'month 3 only'!$B$2)+('month 3 only'!$B$2*(O276-1))),IF(N276="PLACED",((((O276-1)*K276)*'month 3 only'!$B$2)-'month 3 only'!$B$2),IF(K276=0,-'month 3 only'!$B$2,IF(K276=0,-'month 3 only'!$B$2,-('month 3 only'!$B$2*2)))))))*D276))</f>
        <v>0</v>
      </c>
    </row>
    <row r="277" spans="9:18" ht="15" x14ac:dyDescent="0.2">
      <c r="I277" s="10"/>
      <c r="J277" s="10"/>
      <c r="K277" s="10"/>
      <c r="N277" s="7"/>
      <c r="O277" s="19">
        <f>((H277-1)*(1-(IF(I277="no",0,'month 3 only'!$B$3)))+1)</f>
        <v>5.0000000000000044E-2</v>
      </c>
      <c r="P277" s="19">
        <f t="shared" si="4"/>
        <v>0</v>
      </c>
      <c r="Q2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7" s="20">
        <f>IF(ISBLANK(N277),,IF(ISBLANK(H277),,(IF(N277="WON-EW",((((O277-1)*K277)*'month 3 only'!$B$2)+('month 3 only'!$B$2*(O277-1))),IF(N277="WON",((((O277-1)*K277)*'month 3 only'!$B$2)+('month 3 only'!$B$2*(O277-1))),IF(N277="PLACED",((((O277-1)*K277)*'month 3 only'!$B$2)-'month 3 only'!$B$2),IF(K277=0,-'month 3 only'!$B$2,IF(K277=0,-'month 3 only'!$B$2,-('month 3 only'!$B$2*2)))))))*D277))</f>
        <v>0</v>
      </c>
    </row>
    <row r="278" spans="9:18" ht="15" x14ac:dyDescent="0.2">
      <c r="I278" s="10"/>
      <c r="J278" s="10"/>
      <c r="K278" s="10"/>
      <c r="N278" s="7"/>
      <c r="O278" s="19">
        <f>((H278-1)*(1-(IF(I278="no",0,'month 3 only'!$B$3)))+1)</f>
        <v>5.0000000000000044E-2</v>
      </c>
      <c r="P278" s="19">
        <f t="shared" si="4"/>
        <v>0</v>
      </c>
      <c r="Q2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8" s="20">
        <f>IF(ISBLANK(N278),,IF(ISBLANK(H278),,(IF(N278="WON-EW",((((O278-1)*K278)*'month 3 only'!$B$2)+('month 3 only'!$B$2*(O278-1))),IF(N278="WON",((((O278-1)*K278)*'month 3 only'!$B$2)+('month 3 only'!$B$2*(O278-1))),IF(N278="PLACED",((((O278-1)*K278)*'month 3 only'!$B$2)-'month 3 only'!$B$2),IF(K278=0,-'month 3 only'!$B$2,IF(K278=0,-'month 3 only'!$B$2,-('month 3 only'!$B$2*2)))))))*D278))</f>
        <v>0</v>
      </c>
    </row>
    <row r="279" spans="9:18" ht="15" x14ac:dyDescent="0.2">
      <c r="I279" s="10"/>
      <c r="J279" s="10"/>
      <c r="K279" s="10"/>
      <c r="N279" s="7"/>
      <c r="O279" s="19">
        <f>((H279-1)*(1-(IF(I279="no",0,'month 3 only'!$B$3)))+1)</f>
        <v>5.0000000000000044E-2</v>
      </c>
      <c r="P279" s="19">
        <f t="shared" ref="P279:P342" si="5">D279*IF(J279="yes",2,1)</f>
        <v>0</v>
      </c>
      <c r="Q2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9" s="20">
        <f>IF(ISBLANK(N279),,IF(ISBLANK(H279),,(IF(N279="WON-EW",((((O279-1)*K279)*'month 3 only'!$B$2)+('month 3 only'!$B$2*(O279-1))),IF(N279="WON",((((O279-1)*K279)*'month 3 only'!$B$2)+('month 3 only'!$B$2*(O279-1))),IF(N279="PLACED",((((O279-1)*K279)*'month 3 only'!$B$2)-'month 3 only'!$B$2),IF(K279=0,-'month 3 only'!$B$2,IF(K279=0,-'month 3 only'!$B$2,-('month 3 only'!$B$2*2)))))))*D279))</f>
        <v>0</v>
      </c>
    </row>
    <row r="280" spans="9:18" ht="15" x14ac:dyDescent="0.2">
      <c r="I280" s="10"/>
      <c r="J280" s="10"/>
      <c r="K280" s="10"/>
      <c r="N280" s="7"/>
      <c r="O280" s="19">
        <f>((H280-1)*(1-(IF(I280="no",0,'month 3 only'!$B$3)))+1)</f>
        <v>5.0000000000000044E-2</v>
      </c>
      <c r="P280" s="19">
        <f t="shared" si="5"/>
        <v>0</v>
      </c>
      <c r="Q2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0" s="20">
        <f>IF(ISBLANK(N280),,IF(ISBLANK(H280),,(IF(N280="WON-EW",((((O280-1)*K280)*'month 3 only'!$B$2)+('month 3 only'!$B$2*(O280-1))),IF(N280="WON",((((O280-1)*K280)*'month 3 only'!$B$2)+('month 3 only'!$B$2*(O280-1))),IF(N280="PLACED",((((O280-1)*K280)*'month 3 only'!$B$2)-'month 3 only'!$B$2),IF(K280=0,-'month 3 only'!$B$2,IF(K280=0,-'month 3 only'!$B$2,-('month 3 only'!$B$2*2)))))))*D280))</f>
        <v>0</v>
      </c>
    </row>
    <row r="281" spans="9:18" ht="15" x14ac:dyDescent="0.2">
      <c r="I281" s="10"/>
      <c r="J281" s="10"/>
      <c r="K281" s="10"/>
      <c r="N281" s="7"/>
      <c r="O281" s="19">
        <f>((H281-1)*(1-(IF(I281="no",0,'month 3 only'!$B$3)))+1)</f>
        <v>5.0000000000000044E-2</v>
      </c>
      <c r="P281" s="19">
        <f t="shared" si="5"/>
        <v>0</v>
      </c>
      <c r="Q2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1" s="20">
        <f>IF(ISBLANK(N281),,IF(ISBLANK(H281),,(IF(N281="WON-EW",((((O281-1)*K281)*'month 3 only'!$B$2)+('month 3 only'!$B$2*(O281-1))),IF(N281="WON",((((O281-1)*K281)*'month 3 only'!$B$2)+('month 3 only'!$B$2*(O281-1))),IF(N281="PLACED",((((O281-1)*K281)*'month 3 only'!$B$2)-'month 3 only'!$B$2),IF(K281=0,-'month 3 only'!$B$2,IF(K281=0,-'month 3 only'!$B$2,-('month 3 only'!$B$2*2)))))))*D281))</f>
        <v>0</v>
      </c>
    </row>
    <row r="282" spans="9:18" ht="15" x14ac:dyDescent="0.2">
      <c r="I282" s="10"/>
      <c r="J282" s="10"/>
      <c r="K282" s="10"/>
      <c r="N282" s="7"/>
      <c r="O282" s="19">
        <f>((H282-1)*(1-(IF(I282="no",0,'month 3 only'!$B$3)))+1)</f>
        <v>5.0000000000000044E-2</v>
      </c>
      <c r="P282" s="19">
        <f t="shared" si="5"/>
        <v>0</v>
      </c>
      <c r="Q2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2" s="20">
        <f>IF(ISBLANK(N282),,IF(ISBLANK(H282),,(IF(N282="WON-EW",((((O282-1)*K282)*'month 3 only'!$B$2)+('month 3 only'!$B$2*(O282-1))),IF(N282="WON",((((O282-1)*K282)*'month 3 only'!$B$2)+('month 3 only'!$B$2*(O282-1))),IF(N282="PLACED",((((O282-1)*K282)*'month 3 only'!$B$2)-'month 3 only'!$B$2),IF(K282=0,-'month 3 only'!$B$2,IF(K282=0,-'month 3 only'!$B$2,-('month 3 only'!$B$2*2)))))))*D282))</f>
        <v>0</v>
      </c>
    </row>
    <row r="283" spans="9:18" ht="15" x14ac:dyDescent="0.2">
      <c r="I283" s="10"/>
      <c r="J283" s="10"/>
      <c r="K283" s="10"/>
      <c r="N283" s="7"/>
      <c r="O283" s="19">
        <f>((H283-1)*(1-(IF(I283="no",0,'month 3 only'!$B$3)))+1)</f>
        <v>5.0000000000000044E-2</v>
      </c>
      <c r="P283" s="19">
        <f t="shared" si="5"/>
        <v>0</v>
      </c>
      <c r="Q2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3" s="20">
        <f>IF(ISBLANK(N283),,IF(ISBLANK(H283),,(IF(N283="WON-EW",((((O283-1)*K283)*'month 3 only'!$B$2)+('month 3 only'!$B$2*(O283-1))),IF(N283="WON",((((O283-1)*K283)*'month 3 only'!$B$2)+('month 3 only'!$B$2*(O283-1))),IF(N283="PLACED",((((O283-1)*K283)*'month 3 only'!$B$2)-'month 3 only'!$B$2),IF(K283=0,-'month 3 only'!$B$2,IF(K283=0,-'month 3 only'!$B$2,-('month 3 only'!$B$2*2)))))))*D283))</f>
        <v>0</v>
      </c>
    </row>
    <row r="284" spans="9:18" ht="15" x14ac:dyDescent="0.2">
      <c r="I284" s="10"/>
      <c r="J284" s="10"/>
      <c r="K284" s="10"/>
      <c r="N284" s="7"/>
      <c r="O284" s="19">
        <f>((H284-1)*(1-(IF(I284="no",0,'month 3 only'!$B$3)))+1)</f>
        <v>5.0000000000000044E-2</v>
      </c>
      <c r="P284" s="19">
        <f t="shared" si="5"/>
        <v>0</v>
      </c>
      <c r="Q2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4" s="20">
        <f>IF(ISBLANK(N284),,IF(ISBLANK(H284),,(IF(N284="WON-EW",((((O284-1)*K284)*'month 3 only'!$B$2)+('month 3 only'!$B$2*(O284-1))),IF(N284="WON",((((O284-1)*K284)*'month 3 only'!$B$2)+('month 3 only'!$B$2*(O284-1))),IF(N284="PLACED",((((O284-1)*K284)*'month 3 only'!$B$2)-'month 3 only'!$B$2),IF(K284=0,-'month 3 only'!$B$2,IF(K284=0,-'month 3 only'!$B$2,-('month 3 only'!$B$2*2)))))))*D284))</f>
        <v>0</v>
      </c>
    </row>
    <row r="285" spans="9:18" ht="15" x14ac:dyDescent="0.2">
      <c r="I285" s="10"/>
      <c r="J285" s="10"/>
      <c r="K285" s="10"/>
      <c r="N285" s="7"/>
      <c r="O285" s="19">
        <f>((H285-1)*(1-(IF(I285="no",0,'month 3 only'!$B$3)))+1)</f>
        <v>5.0000000000000044E-2</v>
      </c>
      <c r="P285" s="19">
        <f t="shared" si="5"/>
        <v>0</v>
      </c>
      <c r="Q2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5" s="20">
        <f>IF(ISBLANK(N285),,IF(ISBLANK(H285),,(IF(N285="WON-EW",((((O285-1)*K285)*'month 3 only'!$B$2)+('month 3 only'!$B$2*(O285-1))),IF(N285="WON",((((O285-1)*K285)*'month 3 only'!$B$2)+('month 3 only'!$B$2*(O285-1))),IF(N285="PLACED",((((O285-1)*K285)*'month 3 only'!$B$2)-'month 3 only'!$B$2),IF(K285=0,-'month 3 only'!$B$2,IF(K285=0,-'month 3 only'!$B$2,-('month 3 only'!$B$2*2)))))))*D285))</f>
        <v>0</v>
      </c>
    </row>
    <row r="286" spans="9:18" ht="15" x14ac:dyDescent="0.2">
      <c r="I286" s="10"/>
      <c r="J286" s="10"/>
      <c r="K286" s="10"/>
      <c r="N286" s="7"/>
      <c r="O286" s="19">
        <f>((H286-1)*(1-(IF(I286="no",0,'month 3 only'!$B$3)))+1)</f>
        <v>5.0000000000000044E-2</v>
      </c>
      <c r="P286" s="19">
        <f t="shared" si="5"/>
        <v>0</v>
      </c>
      <c r="Q2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6" s="20">
        <f>IF(ISBLANK(N286),,IF(ISBLANK(H286),,(IF(N286="WON-EW",((((O286-1)*K286)*'month 3 only'!$B$2)+('month 3 only'!$B$2*(O286-1))),IF(N286="WON",((((O286-1)*K286)*'month 3 only'!$B$2)+('month 3 only'!$B$2*(O286-1))),IF(N286="PLACED",((((O286-1)*K286)*'month 3 only'!$B$2)-'month 3 only'!$B$2),IF(K286=0,-'month 3 only'!$B$2,IF(K286=0,-'month 3 only'!$B$2,-('month 3 only'!$B$2*2)))))))*D286))</f>
        <v>0</v>
      </c>
    </row>
    <row r="287" spans="9:18" ht="15" x14ac:dyDescent="0.2">
      <c r="I287" s="10"/>
      <c r="J287" s="10"/>
      <c r="K287" s="10"/>
      <c r="N287" s="7"/>
      <c r="O287" s="19">
        <f>((H287-1)*(1-(IF(I287="no",0,'month 3 only'!$B$3)))+1)</f>
        <v>5.0000000000000044E-2</v>
      </c>
      <c r="P287" s="19">
        <f t="shared" si="5"/>
        <v>0</v>
      </c>
      <c r="Q2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7" s="20">
        <f>IF(ISBLANK(N287),,IF(ISBLANK(H287),,(IF(N287="WON-EW",((((O287-1)*K287)*'month 3 only'!$B$2)+('month 3 only'!$B$2*(O287-1))),IF(N287="WON",((((O287-1)*K287)*'month 3 only'!$B$2)+('month 3 only'!$B$2*(O287-1))),IF(N287="PLACED",((((O287-1)*K287)*'month 3 only'!$B$2)-'month 3 only'!$B$2),IF(K287=0,-'month 3 only'!$B$2,IF(K287=0,-'month 3 only'!$B$2,-('month 3 only'!$B$2*2)))))))*D287))</f>
        <v>0</v>
      </c>
    </row>
    <row r="288" spans="9:18" ht="15" x14ac:dyDescent="0.2">
      <c r="I288" s="10"/>
      <c r="J288" s="10"/>
      <c r="K288" s="10"/>
      <c r="N288" s="7"/>
      <c r="O288" s="19">
        <f>((H288-1)*(1-(IF(I288="no",0,'month 3 only'!$B$3)))+1)</f>
        <v>5.0000000000000044E-2</v>
      </c>
      <c r="P288" s="19">
        <f t="shared" si="5"/>
        <v>0</v>
      </c>
      <c r="Q2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8" s="20">
        <f>IF(ISBLANK(N288),,IF(ISBLANK(H288),,(IF(N288="WON-EW",((((O288-1)*K288)*'month 3 only'!$B$2)+('month 3 only'!$B$2*(O288-1))),IF(N288="WON",((((O288-1)*K288)*'month 3 only'!$B$2)+('month 3 only'!$B$2*(O288-1))),IF(N288="PLACED",((((O288-1)*K288)*'month 3 only'!$B$2)-'month 3 only'!$B$2),IF(K288=0,-'month 3 only'!$B$2,IF(K288=0,-'month 3 only'!$B$2,-('month 3 only'!$B$2*2)))))))*D288))</f>
        <v>0</v>
      </c>
    </row>
    <row r="289" spans="9:18" ht="15" x14ac:dyDescent="0.2">
      <c r="I289" s="10"/>
      <c r="J289" s="10"/>
      <c r="K289" s="10"/>
      <c r="N289" s="7"/>
      <c r="O289" s="19">
        <f>((H289-1)*(1-(IF(I289="no",0,'month 3 only'!$B$3)))+1)</f>
        <v>5.0000000000000044E-2</v>
      </c>
      <c r="P289" s="19">
        <f t="shared" si="5"/>
        <v>0</v>
      </c>
      <c r="Q2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9" s="20">
        <f>IF(ISBLANK(N289),,IF(ISBLANK(H289),,(IF(N289="WON-EW",((((O289-1)*K289)*'month 3 only'!$B$2)+('month 3 only'!$B$2*(O289-1))),IF(N289="WON",((((O289-1)*K289)*'month 3 only'!$B$2)+('month 3 only'!$B$2*(O289-1))),IF(N289="PLACED",((((O289-1)*K289)*'month 3 only'!$B$2)-'month 3 only'!$B$2),IF(K289=0,-'month 3 only'!$B$2,IF(K289=0,-'month 3 only'!$B$2,-('month 3 only'!$B$2*2)))))))*D289))</f>
        <v>0</v>
      </c>
    </row>
    <row r="290" spans="9:18" ht="15" x14ac:dyDescent="0.2">
      <c r="I290" s="10"/>
      <c r="J290" s="10"/>
      <c r="K290" s="10"/>
      <c r="N290" s="7"/>
      <c r="O290" s="19">
        <f>((H290-1)*(1-(IF(I290="no",0,'month 3 only'!$B$3)))+1)</f>
        <v>5.0000000000000044E-2</v>
      </c>
      <c r="P290" s="19">
        <f t="shared" si="5"/>
        <v>0</v>
      </c>
      <c r="Q2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0" s="20">
        <f>IF(ISBLANK(N290),,IF(ISBLANK(H290),,(IF(N290="WON-EW",((((O290-1)*K290)*'month 3 only'!$B$2)+('month 3 only'!$B$2*(O290-1))),IF(N290="WON",((((O290-1)*K290)*'month 3 only'!$B$2)+('month 3 only'!$B$2*(O290-1))),IF(N290="PLACED",((((O290-1)*K290)*'month 3 only'!$B$2)-'month 3 only'!$B$2),IF(K290=0,-'month 3 only'!$B$2,IF(K290=0,-'month 3 only'!$B$2,-('month 3 only'!$B$2*2)))))))*D290))</f>
        <v>0</v>
      </c>
    </row>
    <row r="291" spans="9:18" ht="15" x14ac:dyDescent="0.2">
      <c r="I291" s="10"/>
      <c r="J291" s="10"/>
      <c r="K291" s="10"/>
      <c r="N291" s="7"/>
      <c r="O291" s="19">
        <f>((H291-1)*(1-(IF(I291="no",0,'month 3 only'!$B$3)))+1)</f>
        <v>5.0000000000000044E-2</v>
      </c>
      <c r="P291" s="19">
        <f t="shared" si="5"/>
        <v>0</v>
      </c>
      <c r="Q2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1" s="20">
        <f>IF(ISBLANK(N291),,IF(ISBLANK(H291),,(IF(N291="WON-EW",((((O291-1)*K291)*'month 3 only'!$B$2)+('month 3 only'!$B$2*(O291-1))),IF(N291="WON",((((O291-1)*K291)*'month 3 only'!$B$2)+('month 3 only'!$B$2*(O291-1))),IF(N291="PLACED",((((O291-1)*K291)*'month 3 only'!$B$2)-'month 3 only'!$B$2),IF(K291=0,-'month 3 only'!$B$2,IF(K291=0,-'month 3 only'!$B$2,-('month 3 only'!$B$2*2)))))))*D291))</f>
        <v>0</v>
      </c>
    </row>
    <row r="292" spans="9:18" ht="15" x14ac:dyDescent="0.2">
      <c r="I292" s="10"/>
      <c r="J292" s="10"/>
      <c r="K292" s="10"/>
      <c r="N292" s="7"/>
      <c r="O292" s="19">
        <f>((H292-1)*(1-(IF(I292="no",0,'month 3 only'!$B$3)))+1)</f>
        <v>5.0000000000000044E-2</v>
      </c>
      <c r="P292" s="19">
        <f t="shared" si="5"/>
        <v>0</v>
      </c>
      <c r="Q2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2" s="20">
        <f>IF(ISBLANK(N292),,IF(ISBLANK(H292),,(IF(N292="WON-EW",((((O292-1)*K292)*'month 3 only'!$B$2)+('month 3 only'!$B$2*(O292-1))),IF(N292="WON",((((O292-1)*K292)*'month 3 only'!$B$2)+('month 3 only'!$B$2*(O292-1))),IF(N292="PLACED",((((O292-1)*K292)*'month 3 only'!$B$2)-'month 3 only'!$B$2),IF(K292=0,-'month 3 only'!$B$2,IF(K292=0,-'month 3 only'!$B$2,-('month 3 only'!$B$2*2)))))))*D292))</f>
        <v>0</v>
      </c>
    </row>
    <row r="293" spans="9:18" ht="15" x14ac:dyDescent="0.2">
      <c r="I293" s="10"/>
      <c r="J293" s="10"/>
      <c r="K293" s="10"/>
      <c r="N293" s="7"/>
      <c r="O293" s="19">
        <f>((H293-1)*(1-(IF(I293="no",0,'month 3 only'!$B$3)))+1)</f>
        <v>5.0000000000000044E-2</v>
      </c>
      <c r="P293" s="19">
        <f t="shared" si="5"/>
        <v>0</v>
      </c>
      <c r="Q2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3" s="20">
        <f>IF(ISBLANK(N293),,IF(ISBLANK(H293),,(IF(N293="WON-EW",((((O293-1)*K293)*'month 3 only'!$B$2)+('month 3 only'!$B$2*(O293-1))),IF(N293="WON",((((O293-1)*K293)*'month 3 only'!$B$2)+('month 3 only'!$B$2*(O293-1))),IF(N293="PLACED",((((O293-1)*K293)*'month 3 only'!$B$2)-'month 3 only'!$B$2),IF(K293=0,-'month 3 only'!$B$2,IF(K293=0,-'month 3 only'!$B$2,-('month 3 only'!$B$2*2)))))))*D293))</f>
        <v>0</v>
      </c>
    </row>
    <row r="294" spans="9:18" ht="15" x14ac:dyDescent="0.2">
      <c r="I294" s="10"/>
      <c r="J294" s="10"/>
      <c r="K294" s="10"/>
      <c r="N294" s="7"/>
      <c r="O294" s="19">
        <f>((H294-1)*(1-(IF(I294="no",0,'month 3 only'!$B$3)))+1)</f>
        <v>5.0000000000000044E-2</v>
      </c>
      <c r="P294" s="19">
        <f t="shared" si="5"/>
        <v>0</v>
      </c>
      <c r="Q2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4" s="20">
        <f>IF(ISBLANK(N294),,IF(ISBLANK(H294),,(IF(N294="WON-EW",((((O294-1)*K294)*'month 3 only'!$B$2)+('month 3 only'!$B$2*(O294-1))),IF(N294="WON",((((O294-1)*K294)*'month 3 only'!$B$2)+('month 3 only'!$B$2*(O294-1))),IF(N294="PLACED",((((O294-1)*K294)*'month 3 only'!$B$2)-'month 3 only'!$B$2),IF(K294=0,-'month 3 only'!$B$2,IF(K294=0,-'month 3 only'!$B$2,-('month 3 only'!$B$2*2)))))))*D294))</f>
        <v>0</v>
      </c>
    </row>
    <row r="295" spans="9:18" ht="15" x14ac:dyDescent="0.2">
      <c r="I295" s="10"/>
      <c r="J295" s="10"/>
      <c r="K295" s="10"/>
      <c r="N295" s="7"/>
      <c r="O295" s="19">
        <f>((H295-1)*(1-(IF(I295="no",0,'month 3 only'!$B$3)))+1)</f>
        <v>5.0000000000000044E-2</v>
      </c>
      <c r="P295" s="19">
        <f t="shared" si="5"/>
        <v>0</v>
      </c>
      <c r="Q2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5" s="20">
        <f>IF(ISBLANK(N295),,IF(ISBLANK(H295),,(IF(N295="WON-EW",((((O295-1)*K295)*'month 3 only'!$B$2)+('month 3 only'!$B$2*(O295-1))),IF(N295="WON",((((O295-1)*K295)*'month 3 only'!$B$2)+('month 3 only'!$B$2*(O295-1))),IF(N295="PLACED",((((O295-1)*K295)*'month 3 only'!$B$2)-'month 3 only'!$B$2),IF(K295=0,-'month 3 only'!$B$2,IF(K295=0,-'month 3 only'!$B$2,-('month 3 only'!$B$2*2)))))))*D295))</f>
        <v>0</v>
      </c>
    </row>
    <row r="296" spans="9:18" ht="15" x14ac:dyDescent="0.2">
      <c r="I296" s="10"/>
      <c r="J296" s="10"/>
      <c r="K296" s="10"/>
      <c r="N296" s="7"/>
      <c r="O296" s="19">
        <f>((H296-1)*(1-(IF(I296="no",0,'month 3 only'!$B$3)))+1)</f>
        <v>5.0000000000000044E-2</v>
      </c>
      <c r="P296" s="19">
        <f t="shared" si="5"/>
        <v>0</v>
      </c>
      <c r="Q2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6" s="20">
        <f>IF(ISBLANK(N296),,IF(ISBLANK(H296),,(IF(N296="WON-EW",((((O296-1)*K296)*'month 3 only'!$B$2)+('month 3 only'!$B$2*(O296-1))),IF(N296="WON",((((O296-1)*K296)*'month 3 only'!$B$2)+('month 3 only'!$B$2*(O296-1))),IF(N296="PLACED",((((O296-1)*K296)*'month 3 only'!$B$2)-'month 3 only'!$B$2),IF(K296=0,-'month 3 only'!$B$2,IF(K296=0,-'month 3 only'!$B$2,-('month 3 only'!$B$2*2)))))))*D296))</f>
        <v>0</v>
      </c>
    </row>
    <row r="297" spans="9:18" ht="15" x14ac:dyDescent="0.2">
      <c r="I297" s="10"/>
      <c r="J297" s="10"/>
      <c r="K297" s="10"/>
      <c r="N297" s="7"/>
      <c r="O297" s="19">
        <f>((H297-1)*(1-(IF(I297="no",0,'month 3 only'!$B$3)))+1)</f>
        <v>5.0000000000000044E-2</v>
      </c>
      <c r="P297" s="19">
        <f t="shared" si="5"/>
        <v>0</v>
      </c>
      <c r="Q2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7" s="20">
        <f>IF(ISBLANK(N297),,IF(ISBLANK(H297),,(IF(N297="WON-EW",((((O297-1)*K297)*'month 3 only'!$B$2)+('month 3 only'!$B$2*(O297-1))),IF(N297="WON",((((O297-1)*K297)*'month 3 only'!$B$2)+('month 3 only'!$B$2*(O297-1))),IF(N297="PLACED",((((O297-1)*K297)*'month 3 only'!$B$2)-'month 3 only'!$B$2),IF(K297=0,-'month 3 only'!$B$2,IF(K297=0,-'month 3 only'!$B$2,-('month 3 only'!$B$2*2)))))))*D297))</f>
        <v>0</v>
      </c>
    </row>
    <row r="298" spans="9:18" ht="15" x14ac:dyDescent="0.2">
      <c r="I298" s="10"/>
      <c r="J298" s="10"/>
      <c r="K298" s="10"/>
      <c r="N298" s="7"/>
      <c r="O298" s="19">
        <f>((H298-1)*(1-(IF(I298="no",0,'month 3 only'!$B$3)))+1)</f>
        <v>5.0000000000000044E-2</v>
      </c>
      <c r="P298" s="19">
        <f t="shared" si="5"/>
        <v>0</v>
      </c>
      <c r="Q2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8" s="20">
        <f>IF(ISBLANK(N298),,IF(ISBLANK(H298),,(IF(N298="WON-EW",((((O298-1)*K298)*'month 3 only'!$B$2)+('month 3 only'!$B$2*(O298-1))),IF(N298="WON",((((O298-1)*K298)*'month 3 only'!$B$2)+('month 3 only'!$B$2*(O298-1))),IF(N298="PLACED",((((O298-1)*K298)*'month 3 only'!$B$2)-'month 3 only'!$B$2),IF(K298=0,-'month 3 only'!$B$2,IF(K298=0,-'month 3 only'!$B$2,-('month 3 only'!$B$2*2)))))))*D298))</f>
        <v>0</v>
      </c>
    </row>
    <row r="299" spans="9:18" ht="15" x14ac:dyDescent="0.2">
      <c r="I299" s="10"/>
      <c r="J299" s="10"/>
      <c r="K299" s="10"/>
      <c r="N299" s="7"/>
      <c r="O299" s="19">
        <f>((H299-1)*(1-(IF(I299="no",0,'month 3 only'!$B$3)))+1)</f>
        <v>5.0000000000000044E-2</v>
      </c>
      <c r="P299" s="19">
        <f t="shared" si="5"/>
        <v>0</v>
      </c>
      <c r="Q2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9" s="20">
        <f>IF(ISBLANK(N299),,IF(ISBLANK(H299),,(IF(N299="WON-EW",((((O299-1)*K299)*'month 3 only'!$B$2)+('month 3 only'!$B$2*(O299-1))),IF(N299="WON",((((O299-1)*K299)*'month 3 only'!$B$2)+('month 3 only'!$B$2*(O299-1))),IF(N299="PLACED",((((O299-1)*K299)*'month 3 only'!$B$2)-'month 3 only'!$B$2),IF(K299=0,-'month 3 only'!$B$2,IF(K299=0,-'month 3 only'!$B$2,-('month 3 only'!$B$2*2)))))))*D299))</f>
        <v>0</v>
      </c>
    </row>
    <row r="300" spans="9:18" ht="15" x14ac:dyDescent="0.2">
      <c r="I300" s="10"/>
      <c r="J300" s="10"/>
      <c r="K300" s="10"/>
      <c r="N300" s="7"/>
      <c r="O300" s="19">
        <f>((H300-1)*(1-(IF(I300="no",0,'month 3 only'!$B$3)))+1)</f>
        <v>5.0000000000000044E-2</v>
      </c>
      <c r="P300" s="19">
        <f t="shared" si="5"/>
        <v>0</v>
      </c>
      <c r="Q3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0" s="20">
        <f>IF(ISBLANK(N300),,IF(ISBLANK(H300),,(IF(N300="WON-EW",((((O300-1)*K300)*'month 3 only'!$B$2)+('month 3 only'!$B$2*(O300-1))),IF(N300="WON",((((O300-1)*K300)*'month 3 only'!$B$2)+('month 3 only'!$B$2*(O300-1))),IF(N300="PLACED",((((O300-1)*K300)*'month 3 only'!$B$2)-'month 3 only'!$B$2),IF(K300=0,-'month 3 only'!$B$2,IF(K300=0,-'month 3 only'!$B$2,-('month 3 only'!$B$2*2)))))))*D300))</f>
        <v>0</v>
      </c>
    </row>
    <row r="301" spans="9:18" ht="15" x14ac:dyDescent="0.2">
      <c r="I301" s="10"/>
      <c r="J301" s="10"/>
      <c r="K301" s="10"/>
      <c r="N301" s="7"/>
      <c r="O301" s="19">
        <f>((H301-1)*(1-(IF(I301="no",0,'month 3 only'!$B$3)))+1)</f>
        <v>5.0000000000000044E-2</v>
      </c>
      <c r="P301" s="19">
        <f t="shared" si="5"/>
        <v>0</v>
      </c>
      <c r="Q3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1" s="20">
        <f>IF(ISBLANK(N301),,IF(ISBLANK(H301),,(IF(N301="WON-EW",((((O301-1)*K301)*'month 3 only'!$B$2)+('month 3 only'!$B$2*(O301-1))),IF(N301="WON",((((O301-1)*K301)*'month 3 only'!$B$2)+('month 3 only'!$B$2*(O301-1))),IF(N301="PLACED",((((O301-1)*K301)*'month 3 only'!$B$2)-'month 3 only'!$B$2),IF(K301=0,-'month 3 only'!$B$2,IF(K301=0,-'month 3 only'!$B$2,-('month 3 only'!$B$2*2)))))))*D301))</f>
        <v>0</v>
      </c>
    </row>
    <row r="302" spans="9:18" ht="15" x14ac:dyDescent="0.2">
      <c r="I302" s="10"/>
      <c r="J302" s="10"/>
      <c r="K302" s="10"/>
      <c r="N302" s="7"/>
      <c r="O302" s="19">
        <f>((H302-1)*(1-(IF(I302="no",0,'month 3 only'!$B$3)))+1)</f>
        <v>5.0000000000000044E-2</v>
      </c>
      <c r="P302" s="19">
        <f t="shared" si="5"/>
        <v>0</v>
      </c>
      <c r="Q3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2" s="20">
        <f>IF(ISBLANK(N302),,IF(ISBLANK(H302),,(IF(N302="WON-EW",((((O302-1)*K302)*'month 3 only'!$B$2)+('month 3 only'!$B$2*(O302-1))),IF(N302="WON",((((O302-1)*K302)*'month 3 only'!$B$2)+('month 3 only'!$B$2*(O302-1))),IF(N302="PLACED",((((O302-1)*K302)*'month 3 only'!$B$2)-'month 3 only'!$B$2),IF(K302=0,-'month 3 only'!$B$2,IF(K302=0,-'month 3 only'!$B$2,-('month 3 only'!$B$2*2)))))))*D302))</f>
        <v>0</v>
      </c>
    </row>
    <row r="303" spans="9:18" ht="15" x14ac:dyDescent="0.2">
      <c r="I303" s="10"/>
      <c r="J303" s="10"/>
      <c r="K303" s="10"/>
      <c r="N303" s="7"/>
      <c r="O303" s="19">
        <f>((H303-1)*(1-(IF(I303="no",0,'month 3 only'!$B$3)))+1)</f>
        <v>5.0000000000000044E-2</v>
      </c>
      <c r="P303" s="19">
        <f t="shared" si="5"/>
        <v>0</v>
      </c>
      <c r="Q3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3" s="20">
        <f>IF(ISBLANK(N303),,IF(ISBLANK(H303),,(IF(N303="WON-EW",((((O303-1)*K303)*'month 3 only'!$B$2)+('month 3 only'!$B$2*(O303-1))),IF(N303="WON",((((O303-1)*K303)*'month 3 only'!$B$2)+('month 3 only'!$B$2*(O303-1))),IF(N303="PLACED",((((O303-1)*K303)*'month 3 only'!$B$2)-'month 3 only'!$B$2),IF(K303=0,-'month 3 only'!$B$2,IF(K303=0,-'month 3 only'!$B$2,-('month 3 only'!$B$2*2)))))))*D303))</f>
        <v>0</v>
      </c>
    </row>
    <row r="304" spans="9:18" ht="15" x14ac:dyDescent="0.2">
      <c r="I304" s="10"/>
      <c r="J304" s="10"/>
      <c r="K304" s="10"/>
      <c r="N304" s="7"/>
      <c r="O304" s="19">
        <f>((H304-1)*(1-(IF(I304="no",0,'month 3 only'!$B$3)))+1)</f>
        <v>5.0000000000000044E-2</v>
      </c>
      <c r="P304" s="19">
        <f t="shared" si="5"/>
        <v>0</v>
      </c>
      <c r="Q3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4" s="20">
        <f>IF(ISBLANK(N304),,IF(ISBLANK(H304),,(IF(N304="WON-EW",((((O304-1)*K304)*'month 3 only'!$B$2)+('month 3 only'!$B$2*(O304-1))),IF(N304="WON",((((O304-1)*K304)*'month 3 only'!$B$2)+('month 3 only'!$B$2*(O304-1))),IF(N304="PLACED",((((O304-1)*K304)*'month 3 only'!$B$2)-'month 3 only'!$B$2),IF(K304=0,-'month 3 only'!$B$2,IF(K304=0,-'month 3 only'!$B$2,-('month 3 only'!$B$2*2)))))))*D304))</f>
        <v>0</v>
      </c>
    </row>
    <row r="305" spans="9:18" ht="15" x14ac:dyDescent="0.2">
      <c r="I305" s="10"/>
      <c r="J305" s="10"/>
      <c r="K305" s="10"/>
      <c r="N305" s="7"/>
      <c r="O305" s="19">
        <f>((H305-1)*(1-(IF(I305="no",0,'month 3 only'!$B$3)))+1)</f>
        <v>5.0000000000000044E-2</v>
      </c>
      <c r="P305" s="19">
        <f t="shared" si="5"/>
        <v>0</v>
      </c>
      <c r="Q3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5" s="20">
        <f>IF(ISBLANK(N305),,IF(ISBLANK(H305),,(IF(N305="WON-EW",((((O305-1)*K305)*'month 3 only'!$B$2)+('month 3 only'!$B$2*(O305-1))),IF(N305="WON",((((O305-1)*K305)*'month 3 only'!$B$2)+('month 3 only'!$B$2*(O305-1))),IF(N305="PLACED",((((O305-1)*K305)*'month 3 only'!$B$2)-'month 3 only'!$B$2),IF(K305=0,-'month 3 only'!$B$2,IF(K305=0,-'month 3 only'!$B$2,-('month 3 only'!$B$2*2)))))))*D305))</f>
        <v>0</v>
      </c>
    </row>
    <row r="306" spans="9:18" ht="15" x14ac:dyDescent="0.2">
      <c r="I306" s="10"/>
      <c r="J306" s="10"/>
      <c r="K306" s="10"/>
      <c r="N306" s="7"/>
      <c r="O306" s="19">
        <f>((H306-1)*(1-(IF(I306="no",0,'month 3 only'!$B$3)))+1)</f>
        <v>5.0000000000000044E-2</v>
      </c>
      <c r="P306" s="19">
        <f t="shared" si="5"/>
        <v>0</v>
      </c>
      <c r="Q3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6" s="20">
        <f>IF(ISBLANK(N306),,IF(ISBLANK(H306),,(IF(N306="WON-EW",((((O306-1)*K306)*'month 3 only'!$B$2)+('month 3 only'!$B$2*(O306-1))),IF(N306="WON",((((O306-1)*K306)*'month 3 only'!$B$2)+('month 3 only'!$B$2*(O306-1))),IF(N306="PLACED",((((O306-1)*K306)*'month 3 only'!$B$2)-'month 3 only'!$B$2),IF(K306=0,-'month 3 only'!$B$2,IF(K306=0,-'month 3 only'!$B$2,-('month 3 only'!$B$2*2)))))))*D306))</f>
        <v>0</v>
      </c>
    </row>
    <row r="307" spans="9:18" ht="15" x14ac:dyDescent="0.2">
      <c r="I307" s="10"/>
      <c r="J307" s="10"/>
      <c r="K307" s="10"/>
      <c r="N307" s="7"/>
      <c r="O307" s="19">
        <f>((H307-1)*(1-(IF(I307="no",0,'month 3 only'!$B$3)))+1)</f>
        <v>5.0000000000000044E-2</v>
      </c>
      <c r="P307" s="19">
        <f t="shared" si="5"/>
        <v>0</v>
      </c>
      <c r="Q3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7" s="20">
        <f>IF(ISBLANK(N307),,IF(ISBLANK(H307),,(IF(N307="WON-EW",((((O307-1)*K307)*'month 3 only'!$B$2)+('month 3 only'!$B$2*(O307-1))),IF(N307="WON",((((O307-1)*K307)*'month 3 only'!$B$2)+('month 3 only'!$B$2*(O307-1))),IF(N307="PLACED",((((O307-1)*K307)*'month 3 only'!$B$2)-'month 3 only'!$B$2),IF(K307=0,-'month 3 only'!$B$2,IF(K307=0,-'month 3 only'!$B$2,-('month 3 only'!$B$2*2)))))))*D307))</f>
        <v>0</v>
      </c>
    </row>
    <row r="308" spans="9:18" ht="15" x14ac:dyDescent="0.2">
      <c r="I308" s="10"/>
      <c r="J308" s="10"/>
      <c r="K308" s="10"/>
      <c r="N308" s="7"/>
      <c r="O308" s="19">
        <f>((H308-1)*(1-(IF(I308="no",0,'month 3 only'!$B$3)))+1)</f>
        <v>5.0000000000000044E-2</v>
      </c>
      <c r="P308" s="19">
        <f t="shared" si="5"/>
        <v>0</v>
      </c>
      <c r="Q3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8" s="20">
        <f>IF(ISBLANK(N308),,IF(ISBLANK(H308),,(IF(N308="WON-EW",((((O308-1)*K308)*'month 3 only'!$B$2)+('month 3 only'!$B$2*(O308-1))),IF(N308="WON",((((O308-1)*K308)*'month 3 only'!$B$2)+('month 3 only'!$B$2*(O308-1))),IF(N308="PLACED",((((O308-1)*K308)*'month 3 only'!$B$2)-'month 3 only'!$B$2),IF(K308=0,-'month 3 only'!$B$2,IF(K308=0,-'month 3 only'!$B$2,-('month 3 only'!$B$2*2)))))))*D308))</f>
        <v>0</v>
      </c>
    </row>
    <row r="309" spans="9:18" ht="15" x14ac:dyDescent="0.2">
      <c r="I309" s="10"/>
      <c r="J309" s="10"/>
      <c r="K309" s="10"/>
      <c r="N309" s="7"/>
      <c r="O309" s="19">
        <f>((H309-1)*(1-(IF(I309="no",0,'month 3 only'!$B$3)))+1)</f>
        <v>5.0000000000000044E-2</v>
      </c>
      <c r="P309" s="19">
        <f t="shared" si="5"/>
        <v>0</v>
      </c>
      <c r="Q3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9" s="20">
        <f>IF(ISBLANK(N309),,IF(ISBLANK(H309),,(IF(N309="WON-EW",((((O309-1)*K309)*'month 3 only'!$B$2)+('month 3 only'!$B$2*(O309-1))),IF(N309="WON",((((O309-1)*K309)*'month 3 only'!$B$2)+('month 3 only'!$B$2*(O309-1))),IF(N309="PLACED",((((O309-1)*K309)*'month 3 only'!$B$2)-'month 3 only'!$B$2),IF(K309=0,-'month 3 only'!$B$2,IF(K309=0,-'month 3 only'!$B$2,-('month 3 only'!$B$2*2)))))))*D309))</f>
        <v>0</v>
      </c>
    </row>
    <row r="310" spans="9:18" ht="15" x14ac:dyDescent="0.2">
      <c r="I310" s="10"/>
      <c r="J310" s="10"/>
      <c r="K310" s="10"/>
      <c r="N310" s="7"/>
      <c r="O310" s="19">
        <f>((H310-1)*(1-(IF(I310="no",0,'month 3 only'!$B$3)))+1)</f>
        <v>5.0000000000000044E-2</v>
      </c>
      <c r="P310" s="19">
        <f t="shared" si="5"/>
        <v>0</v>
      </c>
      <c r="Q3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0" s="20">
        <f>IF(ISBLANK(N310),,IF(ISBLANK(H310),,(IF(N310="WON-EW",((((O310-1)*K310)*'month 3 only'!$B$2)+('month 3 only'!$B$2*(O310-1))),IF(N310="WON",((((O310-1)*K310)*'month 3 only'!$B$2)+('month 3 only'!$B$2*(O310-1))),IF(N310="PLACED",((((O310-1)*K310)*'month 3 only'!$B$2)-'month 3 only'!$B$2),IF(K310=0,-'month 3 only'!$B$2,IF(K310=0,-'month 3 only'!$B$2,-('month 3 only'!$B$2*2)))))))*D310))</f>
        <v>0</v>
      </c>
    </row>
    <row r="311" spans="9:18" ht="15" x14ac:dyDescent="0.2">
      <c r="I311" s="10"/>
      <c r="J311" s="10"/>
      <c r="K311" s="10"/>
      <c r="N311" s="7"/>
      <c r="O311" s="19">
        <f>((H311-1)*(1-(IF(I311="no",0,'month 3 only'!$B$3)))+1)</f>
        <v>5.0000000000000044E-2</v>
      </c>
      <c r="P311" s="19">
        <f t="shared" si="5"/>
        <v>0</v>
      </c>
      <c r="Q3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1" s="20">
        <f>IF(ISBLANK(N311),,IF(ISBLANK(H311),,(IF(N311="WON-EW",((((O311-1)*K311)*'month 3 only'!$B$2)+('month 3 only'!$B$2*(O311-1))),IF(N311="WON",((((O311-1)*K311)*'month 3 only'!$B$2)+('month 3 only'!$B$2*(O311-1))),IF(N311="PLACED",((((O311-1)*K311)*'month 3 only'!$B$2)-'month 3 only'!$B$2),IF(K311=0,-'month 3 only'!$B$2,IF(K311=0,-'month 3 only'!$B$2,-('month 3 only'!$B$2*2)))))))*D311))</f>
        <v>0</v>
      </c>
    </row>
    <row r="312" spans="9:18" ht="15" x14ac:dyDescent="0.2">
      <c r="I312" s="10"/>
      <c r="J312" s="10"/>
      <c r="K312" s="10"/>
      <c r="N312" s="7"/>
      <c r="O312" s="19">
        <f>((H312-1)*(1-(IF(I312="no",0,'month 3 only'!$B$3)))+1)</f>
        <v>5.0000000000000044E-2</v>
      </c>
      <c r="P312" s="19">
        <f t="shared" si="5"/>
        <v>0</v>
      </c>
      <c r="Q3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2" s="20">
        <f>IF(ISBLANK(N312),,IF(ISBLANK(H312),,(IF(N312="WON-EW",((((O312-1)*K312)*'month 3 only'!$B$2)+('month 3 only'!$B$2*(O312-1))),IF(N312="WON",((((O312-1)*K312)*'month 3 only'!$B$2)+('month 3 only'!$B$2*(O312-1))),IF(N312="PLACED",((((O312-1)*K312)*'month 3 only'!$B$2)-'month 3 only'!$B$2),IF(K312=0,-'month 3 only'!$B$2,IF(K312=0,-'month 3 only'!$B$2,-('month 3 only'!$B$2*2)))))))*D312))</f>
        <v>0</v>
      </c>
    </row>
    <row r="313" spans="9:18" ht="15" x14ac:dyDescent="0.2">
      <c r="I313" s="10"/>
      <c r="J313" s="10"/>
      <c r="K313" s="10"/>
      <c r="N313" s="7"/>
      <c r="O313" s="19">
        <f>((H313-1)*(1-(IF(I313="no",0,'month 3 only'!$B$3)))+1)</f>
        <v>5.0000000000000044E-2</v>
      </c>
      <c r="P313" s="19">
        <f t="shared" si="5"/>
        <v>0</v>
      </c>
      <c r="Q3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3" s="20">
        <f>IF(ISBLANK(N313),,IF(ISBLANK(H313),,(IF(N313="WON-EW",((((O313-1)*K313)*'month 3 only'!$B$2)+('month 3 only'!$B$2*(O313-1))),IF(N313="WON",((((O313-1)*K313)*'month 3 only'!$B$2)+('month 3 only'!$B$2*(O313-1))),IF(N313="PLACED",((((O313-1)*K313)*'month 3 only'!$B$2)-'month 3 only'!$B$2),IF(K313=0,-'month 3 only'!$B$2,IF(K313=0,-'month 3 only'!$B$2,-('month 3 only'!$B$2*2)))))))*D313))</f>
        <v>0</v>
      </c>
    </row>
    <row r="314" spans="9:18" ht="15" x14ac:dyDescent="0.2">
      <c r="I314" s="10"/>
      <c r="J314" s="10"/>
      <c r="K314" s="10"/>
      <c r="N314" s="7"/>
      <c r="O314" s="19">
        <f>((H314-1)*(1-(IF(I314="no",0,'month 3 only'!$B$3)))+1)</f>
        <v>5.0000000000000044E-2</v>
      </c>
      <c r="P314" s="19">
        <f t="shared" si="5"/>
        <v>0</v>
      </c>
      <c r="Q3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4" s="20">
        <f>IF(ISBLANK(N314),,IF(ISBLANK(H314),,(IF(N314="WON-EW",((((O314-1)*K314)*'month 3 only'!$B$2)+('month 3 only'!$B$2*(O314-1))),IF(N314="WON",((((O314-1)*K314)*'month 3 only'!$B$2)+('month 3 only'!$B$2*(O314-1))),IF(N314="PLACED",((((O314-1)*K314)*'month 3 only'!$B$2)-'month 3 only'!$B$2),IF(K314=0,-'month 3 only'!$B$2,IF(K314=0,-'month 3 only'!$B$2,-('month 3 only'!$B$2*2)))))))*D314))</f>
        <v>0</v>
      </c>
    </row>
    <row r="315" spans="9:18" ht="15" x14ac:dyDescent="0.2">
      <c r="I315" s="10"/>
      <c r="J315" s="10"/>
      <c r="K315" s="10"/>
      <c r="N315" s="7"/>
      <c r="O315" s="19">
        <f>((H315-1)*(1-(IF(I315="no",0,'month 3 only'!$B$3)))+1)</f>
        <v>5.0000000000000044E-2</v>
      </c>
      <c r="P315" s="19">
        <f t="shared" si="5"/>
        <v>0</v>
      </c>
      <c r="Q3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5" s="20">
        <f>IF(ISBLANK(N315),,IF(ISBLANK(H315),,(IF(N315="WON-EW",((((O315-1)*K315)*'month 3 only'!$B$2)+('month 3 only'!$B$2*(O315-1))),IF(N315="WON",((((O315-1)*K315)*'month 3 only'!$B$2)+('month 3 only'!$B$2*(O315-1))),IF(N315="PLACED",((((O315-1)*K315)*'month 3 only'!$B$2)-'month 3 only'!$B$2),IF(K315=0,-'month 3 only'!$B$2,IF(K315=0,-'month 3 only'!$B$2,-('month 3 only'!$B$2*2)))))))*D315))</f>
        <v>0</v>
      </c>
    </row>
    <row r="316" spans="9:18" ht="15" x14ac:dyDescent="0.2">
      <c r="I316" s="10"/>
      <c r="J316" s="10"/>
      <c r="K316" s="10"/>
      <c r="N316" s="7"/>
      <c r="O316" s="19">
        <f>((H316-1)*(1-(IF(I316="no",0,'month 3 only'!$B$3)))+1)</f>
        <v>5.0000000000000044E-2</v>
      </c>
      <c r="P316" s="19">
        <f t="shared" si="5"/>
        <v>0</v>
      </c>
      <c r="Q3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6" s="20">
        <f>IF(ISBLANK(N316),,IF(ISBLANK(H316),,(IF(N316="WON-EW",((((O316-1)*K316)*'month 3 only'!$B$2)+('month 3 only'!$B$2*(O316-1))),IF(N316="WON",((((O316-1)*K316)*'month 3 only'!$B$2)+('month 3 only'!$B$2*(O316-1))),IF(N316="PLACED",((((O316-1)*K316)*'month 3 only'!$B$2)-'month 3 only'!$B$2),IF(K316=0,-'month 3 only'!$B$2,IF(K316=0,-'month 3 only'!$B$2,-('month 3 only'!$B$2*2)))))))*D316))</f>
        <v>0</v>
      </c>
    </row>
    <row r="317" spans="9:18" ht="15" x14ac:dyDescent="0.2">
      <c r="I317" s="10"/>
      <c r="J317" s="10"/>
      <c r="K317" s="10"/>
      <c r="N317" s="7"/>
      <c r="O317" s="19">
        <f>((H317-1)*(1-(IF(I317="no",0,'month 3 only'!$B$3)))+1)</f>
        <v>5.0000000000000044E-2</v>
      </c>
      <c r="P317" s="19">
        <f t="shared" si="5"/>
        <v>0</v>
      </c>
      <c r="Q3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7" s="20">
        <f>IF(ISBLANK(N317),,IF(ISBLANK(H317),,(IF(N317="WON-EW",((((O317-1)*K317)*'month 3 only'!$B$2)+('month 3 only'!$B$2*(O317-1))),IF(N317="WON",((((O317-1)*K317)*'month 3 only'!$B$2)+('month 3 only'!$B$2*(O317-1))),IF(N317="PLACED",((((O317-1)*K317)*'month 3 only'!$B$2)-'month 3 only'!$B$2),IF(K317=0,-'month 3 only'!$B$2,IF(K317=0,-'month 3 only'!$B$2,-('month 3 only'!$B$2*2)))))))*D317))</f>
        <v>0</v>
      </c>
    </row>
    <row r="318" spans="9:18" ht="15" x14ac:dyDescent="0.2">
      <c r="I318" s="10"/>
      <c r="J318" s="10"/>
      <c r="K318" s="10"/>
      <c r="N318" s="7"/>
      <c r="O318" s="19">
        <f>((H318-1)*(1-(IF(I318="no",0,'month 3 only'!$B$3)))+1)</f>
        <v>5.0000000000000044E-2</v>
      </c>
      <c r="P318" s="19">
        <f t="shared" si="5"/>
        <v>0</v>
      </c>
      <c r="Q3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8" s="20">
        <f>IF(ISBLANK(N318),,IF(ISBLANK(H318),,(IF(N318="WON-EW",((((O318-1)*K318)*'month 3 only'!$B$2)+('month 3 only'!$B$2*(O318-1))),IF(N318="WON",((((O318-1)*K318)*'month 3 only'!$B$2)+('month 3 only'!$B$2*(O318-1))),IF(N318="PLACED",((((O318-1)*K318)*'month 3 only'!$B$2)-'month 3 only'!$B$2),IF(K318=0,-'month 3 only'!$B$2,IF(K318=0,-'month 3 only'!$B$2,-('month 3 only'!$B$2*2)))))))*D318))</f>
        <v>0</v>
      </c>
    </row>
    <row r="319" spans="9:18" ht="15" x14ac:dyDescent="0.2">
      <c r="I319" s="10"/>
      <c r="J319" s="10"/>
      <c r="K319" s="10"/>
      <c r="N319" s="7"/>
      <c r="O319" s="19">
        <f>((H319-1)*(1-(IF(I319="no",0,'month 3 only'!$B$3)))+1)</f>
        <v>5.0000000000000044E-2</v>
      </c>
      <c r="P319" s="19">
        <f t="shared" si="5"/>
        <v>0</v>
      </c>
      <c r="Q3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9" s="20">
        <f>IF(ISBLANK(N319),,IF(ISBLANK(H319),,(IF(N319="WON-EW",((((O319-1)*K319)*'month 3 only'!$B$2)+('month 3 only'!$B$2*(O319-1))),IF(N319="WON",((((O319-1)*K319)*'month 3 only'!$B$2)+('month 3 only'!$B$2*(O319-1))),IF(N319="PLACED",((((O319-1)*K319)*'month 3 only'!$B$2)-'month 3 only'!$B$2),IF(K319=0,-'month 3 only'!$B$2,IF(K319=0,-'month 3 only'!$B$2,-('month 3 only'!$B$2*2)))))))*D319))</f>
        <v>0</v>
      </c>
    </row>
    <row r="320" spans="9:18" ht="15" x14ac:dyDescent="0.2">
      <c r="I320" s="10"/>
      <c r="J320" s="10"/>
      <c r="K320" s="10"/>
      <c r="N320" s="7"/>
      <c r="O320" s="19">
        <f>((H320-1)*(1-(IF(I320="no",0,'month 3 only'!$B$3)))+1)</f>
        <v>5.0000000000000044E-2</v>
      </c>
      <c r="P320" s="19">
        <f t="shared" si="5"/>
        <v>0</v>
      </c>
      <c r="Q3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0" s="20">
        <f>IF(ISBLANK(N320),,IF(ISBLANK(H320),,(IF(N320="WON-EW",((((O320-1)*K320)*'month 3 only'!$B$2)+('month 3 only'!$B$2*(O320-1))),IF(N320="WON",((((O320-1)*K320)*'month 3 only'!$B$2)+('month 3 only'!$B$2*(O320-1))),IF(N320="PLACED",((((O320-1)*K320)*'month 3 only'!$B$2)-'month 3 only'!$B$2),IF(K320=0,-'month 3 only'!$B$2,IF(K320=0,-'month 3 only'!$B$2,-('month 3 only'!$B$2*2)))))))*D320))</f>
        <v>0</v>
      </c>
    </row>
    <row r="321" spans="9:18" ht="15" x14ac:dyDescent="0.2">
      <c r="I321" s="10"/>
      <c r="J321" s="10"/>
      <c r="K321" s="10"/>
      <c r="N321" s="7"/>
      <c r="O321" s="19">
        <f>((H321-1)*(1-(IF(I321="no",0,'month 3 only'!$B$3)))+1)</f>
        <v>5.0000000000000044E-2</v>
      </c>
      <c r="P321" s="19">
        <f t="shared" si="5"/>
        <v>0</v>
      </c>
      <c r="Q3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1" s="20">
        <f>IF(ISBLANK(N321),,IF(ISBLANK(H321),,(IF(N321="WON-EW",((((O321-1)*K321)*'month 3 only'!$B$2)+('month 3 only'!$B$2*(O321-1))),IF(N321="WON",((((O321-1)*K321)*'month 3 only'!$B$2)+('month 3 only'!$B$2*(O321-1))),IF(N321="PLACED",((((O321-1)*K321)*'month 3 only'!$B$2)-'month 3 only'!$B$2),IF(K321=0,-'month 3 only'!$B$2,IF(K321=0,-'month 3 only'!$B$2,-('month 3 only'!$B$2*2)))))))*D321))</f>
        <v>0</v>
      </c>
    </row>
    <row r="322" spans="9:18" ht="15" x14ac:dyDescent="0.2">
      <c r="I322" s="10"/>
      <c r="J322" s="10"/>
      <c r="K322" s="10"/>
      <c r="N322" s="7"/>
      <c r="O322" s="19">
        <f>((H322-1)*(1-(IF(I322="no",0,'month 3 only'!$B$3)))+1)</f>
        <v>5.0000000000000044E-2</v>
      </c>
      <c r="P322" s="19">
        <f t="shared" si="5"/>
        <v>0</v>
      </c>
      <c r="Q3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2" s="20">
        <f>IF(ISBLANK(N322),,IF(ISBLANK(H322),,(IF(N322="WON-EW",((((O322-1)*K322)*'month 3 only'!$B$2)+('month 3 only'!$B$2*(O322-1))),IF(N322="WON",((((O322-1)*K322)*'month 3 only'!$B$2)+('month 3 only'!$B$2*(O322-1))),IF(N322="PLACED",((((O322-1)*K322)*'month 3 only'!$B$2)-'month 3 only'!$B$2),IF(K322=0,-'month 3 only'!$B$2,IF(K322=0,-'month 3 only'!$B$2,-('month 3 only'!$B$2*2)))))))*D322))</f>
        <v>0</v>
      </c>
    </row>
    <row r="323" spans="9:18" ht="15" x14ac:dyDescent="0.2">
      <c r="I323" s="10"/>
      <c r="J323" s="10"/>
      <c r="K323" s="10"/>
      <c r="N323" s="7"/>
      <c r="O323" s="19">
        <f>((H323-1)*(1-(IF(I323="no",0,'month 3 only'!$B$3)))+1)</f>
        <v>5.0000000000000044E-2</v>
      </c>
      <c r="P323" s="19">
        <f t="shared" si="5"/>
        <v>0</v>
      </c>
      <c r="Q3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3" s="20">
        <f>IF(ISBLANK(N323),,IF(ISBLANK(H323),,(IF(N323="WON-EW",((((O323-1)*K323)*'month 3 only'!$B$2)+('month 3 only'!$B$2*(O323-1))),IF(N323="WON",((((O323-1)*K323)*'month 3 only'!$B$2)+('month 3 only'!$B$2*(O323-1))),IF(N323="PLACED",((((O323-1)*K323)*'month 3 only'!$B$2)-'month 3 only'!$B$2),IF(K323=0,-'month 3 only'!$B$2,IF(K323=0,-'month 3 only'!$B$2,-('month 3 only'!$B$2*2)))))))*D323))</f>
        <v>0</v>
      </c>
    </row>
    <row r="324" spans="9:18" ht="15" x14ac:dyDescent="0.2">
      <c r="I324" s="10"/>
      <c r="J324" s="10"/>
      <c r="K324" s="10"/>
      <c r="N324" s="7"/>
      <c r="O324" s="19">
        <f>((H324-1)*(1-(IF(I324="no",0,'month 3 only'!$B$3)))+1)</f>
        <v>5.0000000000000044E-2</v>
      </c>
      <c r="P324" s="19">
        <f t="shared" si="5"/>
        <v>0</v>
      </c>
      <c r="Q3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4" s="20">
        <f>IF(ISBLANK(N324),,IF(ISBLANK(H324),,(IF(N324="WON-EW",((((O324-1)*K324)*'month 3 only'!$B$2)+('month 3 only'!$B$2*(O324-1))),IF(N324="WON",((((O324-1)*K324)*'month 3 only'!$B$2)+('month 3 only'!$B$2*(O324-1))),IF(N324="PLACED",((((O324-1)*K324)*'month 3 only'!$B$2)-'month 3 only'!$B$2),IF(K324=0,-'month 3 only'!$B$2,IF(K324=0,-'month 3 only'!$B$2,-('month 3 only'!$B$2*2)))))))*D324))</f>
        <v>0</v>
      </c>
    </row>
    <row r="325" spans="9:18" ht="15" x14ac:dyDescent="0.2">
      <c r="I325" s="10"/>
      <c r="J325" s="10"/>
      <c r="K325" s="10"/>
      <c r="N325" s="7"/>
      <c r="O325" s="19">
        <f>((H325-1)*(1-(IF(I325="no",0,'month 3 only'!$B$3)))+1)</f>
        <v>5.0000000000000044E-2</v>
      </c>
      <c r="P325" s="19">
        <f t="shared" si="5"/>
        <v>0</v>
      </c>
      <c r="Q3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5" s="20">
        <f>IF(ISBLANK(N325),,IF(ISBLANK(H325),,(IF(N325="WON-EW",((((O325-1)*K325)*'month 3 only'!$B$2)+('month 3 only'!$B$2*(O325-1))),IF(N325="WON",((((O325-1)*K325)*'month 3 only'!$B$2)+('month 3 only'!$B$2*(O325-1))),IF(N325="PLACED",((((O325-1)*K325)*'month 3 only'!$B$2)-'month 3 only'!$B$2),IF(K325=0,-'month 3 only'!$B$2,IF(K325=0,-'month 3 only'!$B$2,-('month 3 only'!$B$2*2)))))))*D325))</f>
        <v>0</v>
      </c>
    </row>
    <row r="326" spans="9:18" ht="15" x14ac:dyDescent="0.2">
      <c r="I326" s="10"/>
      <c r="J326" s="10"/>
      <c r="K326" s="10"/>
      <c r="N326" s="7"/>
      <c r="O326" s="19">
        <f>((H326-1)*(1-(IF(I326="no",0,'month 3 only'!$B$3)))+1)</f>
        <v>5.0000000000000044E-2</v>
      </c>
      <c r="P326" s="19">
        <f t="shared" si="5"/>
        <v>0</v>
      </c>
      <c r="Q3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6" s="20">
        <f>IF(ISBLANK(N326),,IF(ISBLANK(H326),,(IF(N326="WON-EW",((((O326-1)*K326)*'month 3 only'!$B$2)+('month 3 only'!$B$2*(O326-1))),IF(N326="WON",((((O326-1)*K326)*'month 3 only'!$B$2)+('month 3 only'!$B$2*(O326-1))),IF(N326="PLACED",((((O326-1)*K326)*'month 3 only'!$B$2)-'month 3 only'!$B$2),IF(K326=0,-'month 3 only'!$B$2,IF(K326=0,-'month 3 only'!$B$2,-('month 3 only'!$B$2*2)))))))*D326))</f>
        <v>0</v>
      </c>
    </row>
    <row r="327" spans="9:18" ht="15" x14ac:dyDescent="0.2">
      <c r="I327" s="10"/>
      <c r="J327" s="10"/>
      <c r="K327" s="10"/>
      <c r="N327" s="7"/>
      <c r="O327" s="19">
        <f>((H327-1)*(1-(IF(I327="no",0,'month 3 only'!$B$3)))+1)</f>
        <v>5.0000000000000044E-2</v>
      </c>
      <c r="P327" s="19">
        <f t="shared" si="5"/>
        <v>0</v>
      </c>
      <c r="Q3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7" s="20">
        <f>IF(ISBLANK(N327),,IF(ISBLANK(H327),,(IF(N327="WON-EW",((((O327-1)*K327)*'month 3 only'!$B$2)+('month 3 only'!$B$2*(O327-1))),IF(N327="WON",((((O327-1)*K327)*'month 3 only'!$B$2)+('month 3 only'!$B$2*(O327-1))),IF(N327="PLACED",((((O327-1)*K327)*'month 3 only'!$B$2)-'month 3 only'!$B$2),IF(K327=0,-'month 3 only'!$B$2,IF(K327=0,-'month 3 only'!$B$2,-('month 3 only'!$B$2*2)))))))*D327))</f>
        <v>0</v>
      </c>
    </row>
    <row r="328" spans="9:18" ht="15" x14ac:dyDescent="0.2">
      <c r="I328" s="10"/>
      <c r="J328" s="10"/>
      <c r="K328" s="10"/>
      <c r="N328" s="7"/>
      <c r="O328" s="19">
        <f>((H328-1)*(1-(IF(I328="no",0,'month 3 only'!$B$3)))+1)</f>
        <v>5.0000000000000044E-2</v>
      </c>
      <c r="P328" s="19">
        <f t="shared" si="5"/>
        <v>0</v>
      </c>
      <c r="Q3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8" s="20">
        <f>IF(ISBLANK(N328),,IF(ISBLANK(H328),,(IF(N328="WON-EW",((((O328-1)*K328)*'month 3 only'!$B$2)+('month 3 only'!$B$2*(O328-1))),IF(N328="WON",((((O328-1)*K328)*'month 3 only'!$B$2)+('month 3 only'!$B$2*(O328-1))),IF(N328="PLACED",((((O328-1)*K328)*'month 3 only'!$B$2)-'month 3 only'!$B$2),IF(K328=0,-'month 3 only'!$B$2,IF(K328=0,-'month 3 only'!$B$2,-('month 3 only'!$B$2*2)))))))*D328))</f>
        <v>0</v>
      </c>
    </row>
    <row r="329" spans="9:18" ht="15" x14ac:dyDescent="0.2">
      <c r="I329" s="10"/>
      <c r="J329" s="10"/>
      <c r="K329" s="10"/>
      <c r="N329" s="7"/>
      <c r="O329" s="19">
        <f>((H329-1)*(1-(IF(I329="no",0,'month 3 only'!$B$3)))+1)</f>
        <v>5.0000000000000044E-2</v>
      </c>
      <c r="P329" s="19">
        <f t="shared" si="5"/>
        <v>0</v>
      </c>
      <c r="Q3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9" s="20">
        <f>IF(ISBLANK(N329),,IF(ISBLANK(H329),,(IF(N329="WON-EW",((((O329-1)*K329)*'month 3 only'!$B$2)+('month 3 only'!$B$2*(O329-1))),IF(N329="WON",((((O329-1)*K329)*'month 3 only'!$B$2)+('month 3 only'!$B$2*(O329-1))),IF(N329="PLACED",((((O329-1)*K329)*'month 3 only'!$B$2)-'month 3 only'!$B$2),IF(K329=0,-'month 3 only'!$B$2,IF(K329=0,-'month 3 only'!$B$2,-('month 3 only'!$B$2*2)))))))*D329))</f>
        <v>0</v>
      </c>
    </row>
    <row r="330" spans="9:18" ht="15" x14ac:dyDescent="0.2">
      <c r="I330" s="10"/>
      <c r="J330" s="10"/>
      <c r="K330" s="10"/>
      <c r="N330" s="7"/>
      <c r="O330" s="19">
        <f>((H330-1)*(1-(IF(I330="no",0,'month 3 only'!$B$3)))+1)</f>
        <v>5.0000000000000044E-2</v>
      </c>
      <c r="P330" s="19">
        <f t="shared" si="5"/>
        <v>0</v>
      </c>
      <c r="Q3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0" s="20">
        <f>IF(ISBLANK(N330),,IF(ISBLANK(H330),,(IF(N330="WON-EW",((((O330-1)*K330)*'month 3 only'!$B$2)+('month 3 only'!$B$2*(O330-1))),IF(N330="WON",((((O330-1)*K330)*'month 3 only'!$B$2)+('month 3 only'!$B$2*(O330-1))),IF(N330="PLACED",((((O330-1)*K330)*'month 3 only'!$B$2)-'month 3 only'!$B$2),IF(K330=0,-'month 3 only'!$B$2,IF(K330=0,-'month 3 only'!$B$2,-('month 3 only'!$B$2*2)))))))*D330))</f>
        <v>0</v>
      </c>
    </row>
    <row r="331" spans="9:18" ht="15" x14ac:dyDescent="0.2">
      <c r="I331" s="10"/>
      <c r="J331" s="10"/>
      <c r="K331" s="10"/>
      <c r="N331" s="7"/>
      <c r="O331" s="19">
        <f>((H331-1)*(1-(IF(I331="no",0,'month 3 only'!$B$3)))+1)</f>
        <v>5.0000000000000044E-2</v>
      </c>
      <c r="P331" s="19">
        <f t="shared" si="5"/>
        <v>0</v>
      </c>
      <c r="Q3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1" s="20">
        <f>IF(ISBLANK(N331),,IF(ISBLANK(H331),,(IF(N331="WON-EW",((((O331-1)*K331)*'month 3 only'!$B$2)+('month 3 only'!$B$2*(O331-1))),IF(N331="WON",((((O331-1)*K331)*'month 3 only'!$B$2)+('month 3 only'!$B$2*(O331-1))),IF(N331="PLACED",((((O331-1)*K331)*'month 3 only'!$B$2)-'month 3 only'!$B$2),IF(K331=0,-'month 3 only'!$B$2,IF(K331=0,-'month 3 only'!$B$2,-('month 3 only'!$B$2*2)))))))*D331))</f>
        <v>0</v>
      </c>
    </row>
    <row r="332" spans="9:18" ht="15" x14ac:dyDescent="0.2">
      <c r="I332" s="10"/>
      <c r="J332" s="10"/>
      <c r="K332" s="10"/>
      <c r="N332" s="7"/>
      <c r="O332" s="19">
        <f>((H332-1)*(1-(IF(I332="no",0,'month 3 only'!$B$3)))+1)</f>
        <v>5.0000000000000044E-2</v>
      </c>
      <c r="P332" s="19">
        <f t="shared" si="5"/>
        <v>0</v>
      </c>
      <c r="Q3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2" s="20">
        <f>IF(ISBLANK(N332),,IF(ISBLANK(H332),,(IF(N332="WON-EW",((((O332-1)*K332)*'month 3 only'!$B$2)+('month 3 only'!$B$2*(O332-1))),IF(N332="WON",((((O332-1)*K332)*'month 3 only'!$B$2)+('month 3 only'!$B$2*(O332-1))),IF(N332="PLACED",((((O332-1)*K332)*'month 3 only'!$B$2)-'month 3 only'!$B$2),IF(K332=0,-'month 3 only'!$B$2,IF(K332=0,-'month 3 only'!$B$2,-('month 3 only'!$B$2*2)))))))*D332))</f>
        <v>0</v>
      </c>
    </row>
    <row r="333" spans="9:18" ht="15" x14ac:dyDescent="0.2">
      <c r="I333" s="10"/>
      <c r="J333" s="10"/>
      <c r="K333" s="10"/>
      <c r="N333" s="7"/>
      <c r="O333" s="19">
        <f>((H333-1)*(1-(IF(I333="no",0,'month 3 only'!$B$3)))+1)</f>
        <v>5.0000000000000044E-2</v>
      </c>
      <c r="P333" s="19">
        <f t="shared" si="5"/>
        <v>0</v>
      </c>
      <c r="Q3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3" s="20">
        <f>IF(ISBLANK(N333),,IF(ISBLANK(H333),,(IF(N333="WON-EW",((((O333-1)*K333)*'month 3 only'!$B$2)+('month 3 only'!$B$2*(O333-1))),IF(N333="WON",((((O333-1)*K333)*'month 3 only'!$B$2)+('month 3 only'!$B$2*(O333-1))),IF(N333="PLACED",((((O333-1)*K333)*'month 3 only'!$B$2)-'month 3 only'!$B$2),IF(K333=0,-'month 3 only'!$B$2,IF(K333=0,-'month 3 only'!$B$2,-('month 3 only'!$B$2*2)))))))*D333))</f>
        <v>0</v>
      </c>
    </row>
    <row r="334" spans="9:18" ht="15" x14ac:dyDescent="0.2">
      <c r="I334" s="10"/>
      <c r="J334" s="10"/>
      <c r="K334" s="10"/>
      <c r="N334" s="7"/>
      <c r="O334" s="19">
        <f>((H334-1)*(1-(IF(I334="no",0,'month 3 only'!$B$3)))+1)</f>
        <v>5.0000000000000044E-2</v>
      </c>
      <c r="P334" s="19">
        <f t="shared" si="5"/>
        <v>0</v>
      </c>
      <c r="Q3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4" s="20">
        <f>IF(ISBLANK(N334),,IF(ISBLANK(H334),,(IF(N334="WON-EW",((((O334-1)*K334)*'month 3 only'!$B$2)+('month 3 only'!$B$2*(O334-1))),IF(N334="WON",((((O334-1)*K334)*'month 3 only'!$B$2)+('month 3 only'!$B$2*(O334-1))),IF(N334="PLACED",((((O334-1)*K334)*'month 3 only'!$B$2)-'month 3 only'!$B$2),IF(K334=0,-'month 3 only'!$B$2,IF(K334=0,-'month 3 only'!$B$2,-('month 3 only'!$B$2*2)))))))*D334))</f>
        <v>0</v>
      </c>
    </row>
    <row r="335" spans="9:18" ht="15" x14ac:dyDescent="0.2">
      <c r="I335" s="10"/>
      <c r="J335" s="10"/>
      <c r="K335" s="10"/>
      <c r="N335" s="7"/>
      <c r="O335" s="19">
        <f>((H335-1)*(1-(IF(I335="no",0,'month 3 only'!$B$3)))+1)</f>
        <v>5.0000000000000044E-2</v>
      </c>
      <c r="P335" s="19">
        <f t="shared" si="5"/>
        <v>0</v>
      </c>
      <c r="Q3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5" s="20">
        <f>IF(ISBLANK(N335),,IF(ISBLANK(H335),,(IF(N335="WON-EW",((((O335-1)*K335)*'month 3 only'!$B$2)+('month 3 only'!$B$2*(O335-1))),IF(N335="WON",((((O335-1)*K335)*'month 3 only'!$B$2)+('month 3 only'!$B$2*(O335-1))),IF(N335="PLACED",((((O335-1)*K335)*'month 3 only'!$B$2)-'month 3 only'!$B$2),IF(K335=0,-'month 3 only'!$B$2,IF(K335=0,-'month 3 only'!$B$2,-('month 3 only'!$B$2*2)))))))*D335))</f>
        <v>0</v>
      </c>
    </row>
    <row r="336" spans="9:18" ht="15" x14ac:dyDescent="0.2">
      <c r="I336" s="10"/>
      <c r="J336" s="10"/>
      <c r="K336" s="10"/>
      <c r="N336" s="7"/>
      <c r="O336" s="19">
        <f>((H336-1)*(1-(IF(I336="no",0,'month 3 only'!$B$3)))+1)</f>
        <v>5.0000000000000044E-2</v>
      </c>
      <c r="P336" s="19">
        <f t="shared" si="5"/>
        <v>0</v>
      </c>
      <c r="Q3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6" s="20">
        <f>IF(ISBLANK(N336),,IF(ISBLANK(H336),,(IF(N336="WON-EW",((((O336-1)*K336)*'month 3 only'!$B$2)+('month 3 only'!$B$2*(O336-1))),IF(N336="WON",((((O336-1)*K336)*'month 3 only'!$B$2)+('month 3 only'!$B$2*(O336-1))),IF(N336="PLACED",((((O336-1)*K336)*'month 3 only'!$B$2)-'month 3 only'!$B$2),IF(K336=0,-'month 3 only'!$B$2,IF(K336=0,-'month 3 only'!$B$2,-('month 3 only'!$B$2*2)))))))*D336))</f>
        <v>0</v>
      </c>
    </row>
    <row r="337" spans="9:18" ht="15" x14ac:dyDescent="0.2">
      <c r="I337" s="10"/>
      <c r="J337" s="10"/>
      <c r="K337" s="10"/>
      <c r="N337" s="7"/>
      <c r="O337" s="19">
        <f>((H337-1)*(1-(IF(I337="no",0,'month 3 only'!$B$3)))+1)</f>
        <v>5.0000000000000044E-2</v>
      </c>
      <c r="P337" s="19">
        <f t="shared" si="5"/>
        <v>0</v>
      </c>
      <c r="Q3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7" s="20">
        <f>IF(ISBLANK(N337),,IF(ISBLANK(H337),,(IF(N337="WON-EW",((((O337-1)*K337)*'month 3 only'!$B$2)+('month 3 only'!$B$2*(O337-1))),IF(N337="WON",((((O337-1)*K337)*'month 3 only'!$B$2)+('month 3 only'!$B$2*(O337-1))),IF(N337="PLACED",((((O337-1)*K337)*'month 3 only'!$B$2)-'month 3 only'!$B$2),IF(K337=0,-'month 3 only'!$B$2,IF(K337=0,-'month 3 only'!$B$2,-('month 3 only'!$B$2*2)))))))*D337))</f>
        <v>0</v>
      </c>
    </row>
    <row r="338" spans="9:18" ht="15" x14ac:dyDescent="0.2">
      <c r="I338" s="10"/>
      <c r="J338" s="10"/>
      <c r="K338" s="10"/>
      <c r="N338" s="7"/>
      <c r="O338" s="19">
        <f>((H338-1)*(1-(IF(I338="no",0,'month 3 only'!$B$3)))+1)</f>
        <v>5.0000000000000044E-2</v>
      </c>
      <c r="P338" s="19">
        <f t="shared" si="5"/>
        <v>0</v>
      </c>
      <c r="Q3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8" s="20">
        <f>IF(ISBLANK(N338),,IF(ISBLANK(H338),,(IF(N338="WON-EW",((((O338-1)*K338)*'month 3 only'!$B$2)+('month 3 only'!$B$2*(O338-1))),IF(N338="WON",((((O338-1)*K338)*'month 3 only'!$B$2)+('month 3 only'!$B$2*(O338-1))),IF(N338="PLACED",((((O338-1)*K338)*'month 3 only'!$B$2)-'month 3 only'!$B$2),IF(K338=0,-'month 3 only'!$B$2,IF(K338=0,-'month 3 only'!$B$2,-('month 3 only'!$B$2*2)))))))*D338))</f>
        <v>0</v>
      </c>
    </row>
    <row r="339" spans="9:18" ht="15" x14ac:dyDescent="0.2">
      <c r="I339" s="10"/>
      <c r="J339" s="10"/>
      <c r="K339" s="10"/>
      <c r="N339" s="7"/>
      <c r="O339" s="19">
        <f>((H339-1)*(1-(IF(I339="no",0,'month 3 only'!$B$3)))+1)</f>
        <v>5.0000000000000044E-2</v>
      </c>
      <c r="P339" s="19">
        <f t="shared" si="5"/>
        <v>0</v>
      </c>
      <c r="Q3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9" s="20">
        <f>IF(ISBLANK(N339),,IF(ISBLANK(H339),,(IF(N339="WON-EW",((((O339-1)*K339)*'month 3 only'!$B$2)+('month 3 only'!$B$2*(O339-1))),IF(N339="WON",((((O339-1)*K339)*'month 3 only'!$B$2)+('month 3 only'!$B$2*(O339-1))),IF(N339="PLACED",((((O339-1)*K339)*'month 3 only'!$B$2)-'month 3 only'!$B$2),IF(K339=0,-'month 3 only'!$B$2,IF(K339=0,-'month 3 only'!$B$2,-('month 3 only'!$B$2*2)))))))*D339))</f>
        <v>0</v>
      </c>
    </row>
    <row r="340" spans="9:18" ht="15" x14ac:dyDescent="0.2">
      <c r="I340" s="10"/>
      <c r="J340" s="10"/>
      <c r="K340" s="10"/>
      <c r="N340" s="7"/>
      <c r="O340" s="19">
        <f>((H340-1)*(1-(IF(I340="no",0,'month 3 only'!$B$3)))+1)</f>
        <v>5.0000000000000044E-2</v>
      </c>
      <c r="P340" s="19">
        <f t="shared" si="5"/>
        <v>0</v>
      </c>
      <c r="Q3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0" s="20">
        <f>IF(ISBLANK(N340),,IF(ISBLANK(H340),,(IF(N340="WON-EW",((((O340-1)*K340)*'month 3 only'!$B$2)+('month 3 only'!$B$2*(O340-1))),IF(N340="WON",((((O340-1)*K340)*'month 3 only'!$B$2)+('month 3 only'!$B$2*(O340-1))),IF(N340="PLACED",((((O340-1)*K340)*'month 3 only'!$B$2)-'month 3 only'!$B$2),IF(K340=0,-'month 3 only'!$B$2,IF(K340=0,-'month 3 only'!$B$2,-('month 3 only'!$B$2*2)))))))*D340))</f>
        <v>0</v>
      </c>
    </row>
    <row r="341" spans="9:18" ht="15" x14ac:dyDescent="0.2">
      <c r="I341" s="10"/>
      <c r="J341" s="10"/>
      <c r="K341" s="10"/>
      <c r="N341" s="7"/>
      <c r="O341" s="19">
        <f>((H341-1)*(1-(IF(I341="no",0,'month 3 only'!$B$3)))+1)</f>
        <v>5.0000000000000044E-2</v>
      </c>
      <c r="P341" s="19">
        <f t="shared" si="5"/>
        <v>0</v>
      </c>
      <c r="Q3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1" s="20">
        <f>IF(ISBLANK(N341),,IF(ISBLANK(H341),,(IF(N341="WON-EW",((((O341-1)*K341)*'month 3 only'!$B$2)+('month 3 only'!$B$2*(O341-1))),IF(N341="WON",((((O341-1)*K341)*'month 3 only'!$B$2)+('month 3 only'!$B$2*(O341-1))),IF(N341="PLACED",((((O341-1)*K341)*'month 3 only'!$B$2)-'month 3 only'!$B$2),IF(K341=0,-'month 3 only'!$B$2,IF(K341=0,-'month 3 only'!$B$2,-('month 3 only'!$B$2*2)))))))*D341))</f>
        <v>0</v>
      </c>
    </row>
    <row r="342" spans="9:18" ht="15" x14ac:dyDescent="0.2">
      <c r="I342" s="10"/>
      <c r="J342" s="10"/>
      <c r="K342" s="10"/>
      <c r="N342" s="7"/>
      <c r="O342" s="19">
        <f>((H342-1)*(1-(IF(I342="no",0,'month 3 only'!$B$3)))+1)</f>
        <v>5.0000000000000044E-2</v>
      </c>
      <c r="P342" s="19">
        <f t="shared" si="5"/>
        <v>0</v>
      </c>
      <c r="Q3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2" s="20">
        <f>IF(ISBLANK(N342),,IF(ISBLANK(H342),,(IF(N342="WON-EW",((((O342-1)*K342)*'month 3 only'!$B$2)+('month 3 only'!$B$2*(O342-1))),IF(N342="WON",((((O342-1)*K342)*'month 3 only'!$B$2)+('month 3 only'!$B$2*(O342-1))),IF(N342="PLACED",((((O342-1)*K342)*'month 3 only'!$B$2)-'month 3 only'!$B$2),IF(K342=0,-'month 3 only'!$B$2,IF(K342=0,-'month 3 only'!$B$2,-('month 3 only'!$B$2*2)))))))*D342))</f>
        <v>0</v>
      </c>
    </row>
    <row r="343" spans="9:18" ht="15" x14ac:dyDescent="0.2">
      <c r="I343" s="10"/>
      <c r="J343" s="10"/>
      <c r="K343" s="10"/>
      <c r="N343" s="7"/>
      <c r="O343" s="19">
        <f>((H343-1)*(1-(IF(I343="no",0,'month 3 only'!$B$3)))+1)</f>
        <v>5.0000000000000044E-2</v>
      </c>
      <c r="P343" s="19">
        <f t="shared" ref="P343:P406" si="6">D343*IF(J343="yes",2,1)</f>
        <v>0</v>
      </c>
      <c r="Q3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3" s="20">
        <f>IF(ISBLANK(N343),,IF(ISBLANK(H343),,(IF(N343="WON-EW",((((O343-1)*K343)*'month 3 only'!$B$2)+('month 3 only'!$B$2*(O343-1))),IF(N343="WON",((((O343-1)*K343)*'month 3 only'!$B$2)+('month 3 only'!$B$2*(O343-1))),IF(N343="PLACED",((((O343-1)*K343)*'month 3 only'!$B$2)-'month 3 only'!$B$2),IF(K343=0,-'month 3 only'!$B$2,IF(K343=0,-'month 3 only'!$B$2,-('month 3 only'!$B$2*2)))))))*D343))</f>
        <v>0</v>
      </c>
    </row>
    <row r="344" spans="9:18" ht="15" x14ac:dyDescent="0.2">
      <c r="I344" s="10"/>
      <c r="J344" s="10"/>
      <c r="K344" s="10"/>
      <c r="N344" s="7"/>
      <c r="O344" s="19">
        <f>((H344-1)*(1-(IF(I344="no",0,'month 3 only'!$B$3)))+1)</f>
        <v>5.0000000000000044E-2</v>
      </c>
      <c r="P344" s="19">
        <f t="shared" si="6"/>
        <v>0</v>
      </c>
      <c r="Q3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4" s="20">
        <f>IF(ISBLANK(N344),,IF(ISBLANK(H344),,(IF(N344="WON-EW",((((O344-1)*K344)*'month 3 only'!$B$2)+('month 3 only'!$B$2*(O344-1))),IF(N344="WON",((((O344-1)*K344)*'month 3 only'!$B$2)+('month 3 only'!$B$2*(O344-1))),IF(N344="PLACED",((((O344-1)*K344)*'month 3 only'!$B$2)-'month 3 only'!$B$2),IF(K344=0,-'month 3 only'!$B$2,IF(K344=0,-'month 3 only'!$B$2,-('month 3 only'!$B$2*2)))))))*D344))</f>
        <v>0</v>
      </c>
    </row>
    <row r="345" spans="9:18" ht="15" x14ac:dyDescent="0.2">
      <c r="I345" s="10"/>
      <c r="J345" s="10"/>
      <c r="K345" s="10"/>
      <c r="N345" s="7"/>
      <c r="O345" s="19">
        <f>((H345-1)*(1-(IF(I345="no",0,'month 3 only'!$B$3)))+1)</f>
        <v>5.0000000000000044E-2</v>
      </c>
      <c r="P345" s="19">
        <f t="shared" si="6"/>
        <v>0</v>
      </c>
      <c r="Q3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5" s="20">
        <f>IF(ISBLANK(N345),,IF(ISBLANK(H345),,(IF(N345="WON-EW",((((O345-1)*K345)*'month 3 only'!$B$2)+('month 3 only'!$B$2*(O345-1))),IF(N345="WON",((((O345-1)*K345)*'month 3 only'!$B$2)+('month 3 only'!$B$2*(O345-1))),IF(N345="PLACED",((((O345-1)*K345)*'month 3 only'!$B$2)-'month 3 only'!$B$2),IF(K345=0,-'month 3 only'!$B$2,IF(K345=0,-'month 3 only'!$B$2,-('month 3 only'!$B$2*2)))))))*D345))</f>
        <v>0</v>
      </c>
    </row>
    <row r="346" spans="9:18" ht="15" x14ac:dyDescent="0.2">
      <c r="I346" s="10"/>
      <c r="J346" s="10"/>
      <c r="K346" s="10"/>
      <c r="N346" s="7"/>
      <c r="O346" s="19">
        <f>((H346-1)*(1-(IF(I346="no",0,'month 3 only'!$B$3)))+1)</f>
        <v>5.0000000000000044E-2</v>
      </c>
      <c r="P346" s="19">
        <f t="shared" si="6"/>
        <v>0</v>
      </c>
      <c r="Q3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6" s="20">
        <f>IF(ISBLANK(N346),,IF(ISBLANK(H346),,(IF(N346="WON-EW",((((O346-1)*K346)*'month 3 only'!$B$2)+('month 3 only'!$B$2*(O346-1))),IF(N346="WON",((((O346-1)*K346)*'month 3 only'!$B$2)+('month 3 only'!$B$2*(O346-1))),IF(N346="PLACED",((((O346-1)*K346)*'month 3 only'!$B$2)-'month 3 only'!$B$2),IF(K346=0,-'month 3 only'!$B$2,IF(K346=0,-'month 3 only'!$B$2,-('month 3 only'!$B$2*2)))))))*D346))</f>
        <v>0</v>
      </c>
    </row>
    <row r="347" spans="9:18" ht="15" x14ac:dyDescent="0.2">
      <c r="I347" s="10"/>
      <c r="J347" s="10"/>
      <c r="K347" s="10"/>
      <c r="N347" s="7"/>
      <c r="O347" s="19">
        <f>((H347-1)*(1-(IF(I347="no",0,'month 3 only'!$B$3)))+1)</f>
        <v>5.0000000000000044E-2</v>
      </c>
      <c r="P347" s="19">
        <f t="shared" si="6"/>
        <v>0</v>
      </c>
      <c r="Q3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7" s="20">
        <f>IF(ISBLANK(N347),,IF(ISBLANK(H347),,(IF(N347="WON-EW",((((O347-1)*K347)*'month 3 only'!$B$2)+('month 3 only'!$B$2*(O347-1))),IF(N347="WON",((((O347-1)*K347)*'month 3 only'!$B$2)+('month 3 only'!$B$2*(O347-1))),IF(N347="PLACED",((((O347-1)*K347)*'month 3 only'!$B$2)-'month 3 only'!$B$2),IF(K347=0,-'month 3 only'!$B$2,IF(K347=0,-'month 3 only'!$B$2,-('month 3 only'!$B$2*2)))))))*D347))</f>
        <v>0</v>
      </c>
    </row>
    <row r="348" spans="9:18" ht="15" x14ac:dyDescent="0.2">
      <c r="I348" s="10"/>
      <c r="J348" s="10"/>
      <c r="K348" s="10"/>
      <c r="N348" s="7"/>
      <c r="O348" s="19">
        <f>((H348-1)*(1-(IF(I348="no",0,'month 3 only'!$B$3)))+1)</f>
        <v>5.0000000000000044E-2</v>
      </c>
      <c r="P348" s="19">
        <f t="shared" si="6"/>
        <v>0</v>
      </c>
      <c r="Q3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8" s="20">
        <f>IF(ISBLANK(N348),,IF(ISBLANK(H348),,(IF(N348="WON-EW",((((O348-1)*K348)*'month 3 only'!$B$2)+('month 3 only'!$B$2*(O348-1))),IF(N348="WON",((((O348-1)*K348)*'month 3 only'!$B$2)+('month 3 only'!$B$2*(O348-1))),IF(N348="PLACED",((((O348-1)*K348)*'month 3 only'!$B$2)-'month 3 only'!$B$2),IF(K348=0,-'month 3 only'!$B$2,IF(K348=0,-'month 3 only'!$B$2,-('month 3 only'!$B$2*2)))))))*D348))</f>
        <v>0</v>
      </c>
    </row>
    <row r="349" spans="9:18" ht="15" x14ac:dyDescent="0.2">
      <c r="I349" s="10"/>
      <c r="J349" s="10"/>
      <c r="K349" s="10"/>
      <c r="N349" s="7"/>
      <c r="O349" s="19">
        <f>((H349-1)*(1-(IF(I349="no",0,'month 3 only'!$B$3)))+1)</f>
        <v>5.0000000000000044E-2</v>
      </c>
      <c r="P349" s="19">
        <f t="shared" si="6"/>
        <v>0</v>
      </c>
      <c r="Q3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9" s="20">
        <f>IF(ISBLANK(N349),,IF(ISBLANK(H349),,(IF(N349="WON-EW",((((O349-1)*K349)*'month 3 only'!$B$2)+('month 3 only'!$B$2*(O349-1))),IF(N349="WON",((((O349-1)*K349)*'month 3 only'!$B$2)+('month 3 only'!$B$2*(O349-1))),IF(N349="PLACED",((((O349-1)*K349)*'month 3 only'!$B$2)-'month 3 only'!$B$2),IF(K349=0,-'month 3 only'!$B$2,IF(K349=0,-'month 3 only'!$B$2,-('month 3 only'!$B$2*2)))))))*D349))</f>
        <v>0</v>
      </c>
    </row>
    <row r="350" spans="9:18" ht="15" x14ac:dyDescent="0.2">
      <c r="I350" s="10"/>
      <c r="J350" s="10"/>
      <c r="K350" s="10"/>
      <c r="N350" s="7"/>
      <c r="O350" s="19">
        <f>((H350-1)*(1-(IF(I350="no",0,'month 3 only'!$B$3)))+1)</f>
        <v>5.0000000000000044E-2</v>
      </c>
      <c r="P350" s="19">
        <f t="shared" si="6"/>
        <v>0</v>
      </c>
      <c r="Q3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0" s="20">
        <f>IF(ISBLANK(N350),,IF(ISBLANK(H350),,(IF(N350="WON-EW",((((O350-1)*K350)*'month 3 only'!$B$2)+('month 3 only'!$B$2*(O350-1))),IF(N350="WON",((((O350-1)*K350)*'month 3 only'!$B$2)+('month 3 only'!$B$2*(O350-1))),IF(N350="PLACED",((((O350-1)*K350)*'month 3 only'!$B$2)-'month 3 only'!$B$2),IF(K350=0,-'month 3 only'!$B$2,IF(K350=0,-'month 3 only'!$B$2,-('month 3 only'!$B$2*2)))))))*D350))</f>
        <v>0</v>
      </c>
    </row>
    <row r="351" spans="9:18" ht="15" x14ac:dyDescent="0.2">
      <c r="I351" s="10"/>
      <c r="J351" s="10"/>
      <c r="K351" s="10"/>
      <c r="N351" s="7"/>
      <c r="O351" s="19">
        <f>((H351-1)*(1-(IF(I351="no",0,'month 3 only'!$B$3)))+1)</f>
        <v>5.0000000000000044E-2</v>
      </c>
      <c r="P351" s="19">
        <f t="shared" si="6"/>
        <v>0</v>
      </c>
      <c r="Q3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1" s="20">
        <f>IF(ISBLANK(N351),,IF(ISBLANK(H351),,(IF(N351="WON-EW",((((O351-1)*K351)*'month 3 only'!$B$2)+('month 3 only'!$B$2*(O351-1))),IF(N351="WON",((((O351-1)*K351)*'month 3 only'!$B$2)+('month 3 only'!$B$2*(O351-1))),IF(N351="PLACED",((((O351-1)*K351)*'month 3 only'!$B$2)-'month 3 only'!$B$2),IF(K351=0,-'month 3 only'!$B$2,IF(K351=0,-'month 3 only'!$B$2,-('month 3 only'!$B$2*2)))))))*D351))</f>
        <v>0</v>
      </c>
    </row>
    <row r="352" spans="9:18" ht="15" x14ac:dyDescent="0.2">
      <c r="I352" s="10"/>
      <c r="J352" s="10"/>
      <c r="K352" s="10"/>
      <c r="N352" s="7"/>
      <c r="O352" s="19">
        <f>((H352-1)*(1-(IF(I352="no",0,'month 3 only'!$B$3)))+1)</f>
        <v>5.0000000000000044E-2</v>
      </c>
      <c r="P352" s="19">
        <f t="shared" si="6"/>
        <v>0</v>
      </c>
      <c r="Q3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2" s="20">
        <f>IF(ISBLANK(N352),,IF(ISBLANK(H352),,(IF(N352="WON-EW",((((O352-1)*K352)*'month 3 only'!$B$2)+('month 3 only'!$B$2*(O352-1))),IF(N352="WON",((((O352-1)*K352)*'month 3 only'!$B$2)+('month 3 only'!$B$2*(O352-1))),IF(N352="PLACED",((((O352-1)*K352)*'month 3 only'!$B$2)-'month 3 only'!$B$2),IF(K352=0,-'month 3 only'!$B$2,IF(K352=0,-'month 3 only'!$B$2,-('month 3 only'!$B$2*2)))))))*D352))</f>
        <v>0</v>
      </c>
    </row>
    <row r="353" spans="9:18" ht="15" x14ac:dyDescent="0.2">
      <c r="I353" s="10"/>
      <c r="J353" s="10"/>
      <c r="K353" s="10"/>
      <c r="N353" s="7"/>
      <c r="O353" s="19">
        <f>((H353-1)*(1-(IF(I353="no",0,'month 3 only'!$B$3)))+1)</f>
        <v>5.0000000000000044E-2</v>
      </c>
      <c r="P353" s="19">
        <f t="shared" si="6"/>
        <v>0</v>
      </c>
      <c r="Q3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3" s="20">
        <f>IF(ISBLANK(N353),,IF(ISBLANK(H353),,(IF(N353="WON-EW",((((O353-1)*K353)*'month 3 only'!$B$2)+('month 3 only'!$B$2*(O353-1))),IF(N353="WON",((((O353-1)*K353)*'month 3 only'!$B$2)+('month 3 only'!$B$2*(O353-1))),IF(N353="PLACED",((((O353-1)*K353)*'month 3 only'!$B$2)-'month 3 only'!$B$2),IF(K353=0,-'month 3 only'!$B$2,IF(K353=0,-'month 3 only'!$B$2,-('month 3 only'!$B$2*2)))))))*D353))</f>
        <v>0</v>
      </c>
    </row>
    <row r="354" spans="9:18" ht="15" x14ac:dyDescent="0.2">
      <c r="I354" s="10"/>
      <c r="J354" s="10"/>
      <c r="K354" s="10"/>
      <c r="N354" s="7"/>
      <c r="O354" s="19">
        <f>((H354-1)*(1-(IF(I354="no",0,'month 3 only'!$B$3)))+1)</f>
        <v>5.0000000000000044E-2</v>
      </c>
      <c r="P354" s="19">
        <f t="shared" si="6"/>
        <v>0</v>
      </c>
      <c r="Q3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4" s="20">
        <f>IF(ISBLANK(N354),,IF(ISBLANK(H354),,(IF(N354="WON-EW",((((O354-1)*K354)*'month 3 only'!$B$2)+('month 3 only'!$B$2*(O354-1))),IF(N354="WON",((((O354-1)*K354)*'month 3 only'!$B$2)+('month 3 only'!$B$2*(O354-1))),IF(N354="PLACED",((((O354-1)*K354)*'month 3 only'!$B$2)-'month 3 only'!$B$2),IF(K354=0,-'month 3 only'!$B$2,IF(K354=0,-'month 3 only'!$B$2,-('month 3 only'!$B$2*2)))))))*D354))</f>
        <v>0</v>
      </c>
    </row>
    <row r="355" spans="9:18" ht="15" x14ac:dyDescent="0.2">
      <c r="I355" s="10"/>
      <c r="J355" s="10"/>
      <c r="K355" s="10"/>
      <c r="N355" s="7"/>
      <c r="O355" s="19">
        <f>((H355-1)*(1-(IF(I355="no",0,'month 3 only'!$B$3)))+1)</f>
        <v>5.0000000000000044E-2</v>
      </c>
      <c r="P355" s="19">
        <f t="shared" si="6"/>
        <v>0</v>
      </c>
      <c r="Q3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5" s="20">
        <f>IF(ISBLANK(N355),,IF(ISBLANK(H355),,(IF(N355="WON-EW",((((O355-1)*K355)*'month 3 only'!$B$2)+('month 3 only'!$B$2*(O355-1))),IF(N355="WON",((((O355-1)*K355)*'month 3 only'!$B$2)+('month 3 only'!$B$2*(O355-1))),IF(N355="PLACED",((((O355-1)*K355)*'month 3 only'!$B$2)-'month 3 only'!$B$2),IF(K355=0,-'month 3 only'!$B$2,IF(K355=0,-'month 3 only'!$B$2,-('month 3 only'!$B$2*2)))))))*D355))</f>
        <v>0</v>
      </c>
    </row>
    <row r="356" spans="9:18" ht="15" x14ac:dyDescent="0.2">
      <c r="I356" s="10"/>
      <c r="J356" s="10"/>
      <c r="K356" s="10"/>
      <c r="N356" s="7"/>
      <c r="O356" s="19">
        <f>((H356-1)*(1-(IF(I356="no",0,'month 3 only'!$B$3)))+1)</f>
        <v>5.0000000000000044E-2</v>
      </c>
      <c r="P356" s="19">
        <f t="shared" si="6"/>
        <v>0</v>
      </c>
      <c r="Q3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6" s="20">
        <f>IF(ISBLANK(N356),,IF(ISBLANK(H356),,(IF(N356="WON-EW",((((O356-1)*K356)*'month 3 only'!$B$2)+('month 3 only'!$B$2*(O356-1))),IF(N356="WON",((((O356-1)*K356)*'month 3 only'!$B$2)+('month 3 only'!$B$2*(O356-1))),IF(N356="PLACED",((((O356-1)*K356)*'month 3 only'!$B$2)-'month 3 only'!$B$2),IF(K356=0,-'month 3 only'!$B$2,IF(K356=0,-'month 3 only'!$B$2,-('month 3 only'!$B$2*2)))))))*D356))</f>
        <v>0</v>
      </c>
    </row>
    <row r="357" spans="9:18" ht="15" x14ac:dyDescent="0.2">
      <c r="I357" s="10"/>
      <c r="J357" s="10"/>
      <c r="K357" s="10"/>
      <c r="N357" s="7"/>
      <c r="O357" s="19">
        <f>((H357-1)*(1-(IF(I357="no",0,'month 3 only'!$B$3)))+1)</f>
        <v>5.0000000000000044E-2</v>
      </c>
      <c r="P357" s="19">
        <f t="shared" si="6"/>
        <v>0</v>
      </c>
      <c r="Q3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7" s="20">
        <f>IF(ISBLANK(N357),,IF(ISBLANK(H357),,(IF(N357="WON-EW",((((O357-1)*K357)*'month 3 only'!$B$2)+('month 3 only'!$B$2*(O357-1))),IF(N357="WON",((((O357-1)*K357)*'month 3 only'!$B$2)+('month 3 only'!$B$2*(O357-1))),IF(N357="PLACED",((((O357-1)*K357)*'month 3 only'!$B$2)-'month 3 only'!$B$2),IF(K357=0,-'month 3 only'!$B$2,IF(K357=0,-'month 3 only'!$B$2,-('month 3 only'!$B$2*2)))))))*D357))</f>
        <v>0</v>
      </c>
    </row>
    <row r="358" spans="9:18" ht="15" x14ac:dyDescent="0.2">
      <c r="I358" s="10"/>
      <c r="J358" s="10"/>
      <c r="K358" s="10"/>
      <c r="N358" s="7"/>
      <c r="O358" s="19">
        <f>((H358-1)*(1-(IF(I358="no",0,'month 3 only'!$B$3)))+1)</f>
        <v>5.0000000000000044E-2</v>
      </c>
      <c r="P358" s="19">
        <f t="shared" si="6"/>
        <v>0</v>
      </c>
      <c r="Q3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8" s="20">
        <f>IF(ISBLANK(N358),,IF(ISBLANK(H358),,(IF(N358="WON-EW",((((O358-1)*K358)*'month 3 only'!$B$2)+('month 3 only'!$B$2*(O358-1))),IF(N358="WON",((((O358-1)*K358)*'month 3 only'!$B$2)+('month 3 only'!$B$2*(O358-1))),IF(N358="PLACED",((((O358-1)*K358)*'month 3 only'!$B$2)-'month 3 only'!$B$2),IF(K358=0,-'month 3 only'!$B$2,IF(K358=0,-'month 3 only'!$B$2,-('month 3 only'!$B$2*2)))))))*D358))</f>
        <v>0</v>
      </c>
    </row>
    <row r="359" spans="9:18" ht="15" x14ac:dyDescent="0.2">
      <c r="I359" s="10"/>
      <c r="J359" s="10"/>
      <c r="K359" s="10"/>
      <c r="N359" s="7"/>
      <c r="O359" s="19">
        <f>((H359-1)*(1-(IF(I359="no",0,'month 3 only'!$B$3)))+1)</f>
        <v>5.0000000000000044E-2</v>
      </c>
      <c r="P359" s="19">
        <f t="shared" si="6"/>
        <v>0</v>
      </c>
      <c r="Q3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9" s="20">
        <f>IF(ISBLANK(N359),,IF(ISBLANK(H359),,(IF(N359="WON-EW",((((O359-1)*K359)*'month 3 only'!$B$2)+('month 3 only'!$B$2*(O359-1))),IF(N359="WON",((((O359-1)*K359)*'month 3 only'!$B$2)+('month 3 only'!$B$2*(O359-1))),IF(N359="PLACED",((((O359-1)*K359)*'month 3 only'!$B$2)-'month 3 only'!$B$2),IF(K359=0,-'month 3 only'!$B$2,IF(K359=0,-'month 3 only'!$B$2,-('month 3 only'!$B$2*2)))))))*D359))</f>
        <v>0</v>
      </c>
    </row>
    <row r="360" spans="9:18" ht="15" x14ac:dyDescent="0.2">
      <c r="I360" s="10"/>
      <c r="J360" s="10"/>
      <c r="K360" s="10"/>
      <c r="N360" s="7"/>
      <c r="O360" s="19">
        <f>((H360-1)*(1-(IF(I360="no",0,'month 3 only'!$B$3)))+1)</f>
        <v>5.0000000000000044E-2</v>
      </c>
      <c r="P360" s="19">
        <f t="shared" si="6"/>
        <v>0</v>
      </c>
      <c r="Q3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0" s="20">
        <f>IF(ISBLANK(N360),,IF(ISBLANK(H360),,(IF(N360="WON-EW",((((O360-1)*K360)*'month 3 only'!$B$2)+('month 3 only'!$B$2*(O360-1))),IF(N360="WON",((((O360-1)*K360)*'month 3 only'!$B$2)+('month 3 only'!$B$2*(O360-1))),IF(N360="PLACED",((((O360-1)*K360)*'month 3 only'!$B$2)-'month 3 only'!$B$2),IF(K360=0,-'month 3 only'!$B$2,IF(K360=0,-'month 3 only'!$B$2,-('month 3 only'!$B$2*2)))))))*D360))</f>
        <v>0</v>
      </c>
    </row>
    <row r="361" spans="9:18" ht="15" x14ac:dyDescent="0.2">
      <c r="I361" s="10"/>
      <c r="J361" s="10"/>
      <c r="K361" s="10"/>
      <c r="N361" s="7"/>
      <c r="O361" s="19">
        <f>((H361-1)*(1-(IF(I361="no",0,'month 3 only'!$B$3)))+1)</f>
        <v>5.0000000000000044E-2</v>
      </c>
      <c r="P361" s="19">
        <f t="shared" si="6"/>
        <v>0</v>
      </c>
      <c r="Q3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1" s="20">
        <f>IF(ISBLANK(N361),,IF(ISBLANK(H361),,(IF(N361="WON-EW",((((O361-1)*K361)*'month 3 only'!$B$2)+('month 3 only'!$B$2*(O361-1))),IF(N361="WON",((((O361-1)*K361)*'month 3 only'!$B$2)+('month 3 only'!$B$2*(O361-1))),IF(N361="PLACED",((((O361-1)*K361)*'month 3 only'!$B$2)-'month 3 only'!$B$2),IF(K361=0,-'month 3 only'!$B$2,IF(K361=0,-'month 3 only'!$B$2,-('month 3 only'!$B$2*2)))))))*D361))</f>
        <v>0</v>
      </c>
    </row>
    <row r="362" spans="9:18" ht="15" x14ac:dyDescent="0.2">
      <c r="I362" s="10"/>
      <c r="J362" s="10"/>
      <c r="K362" s="10"/>
      <c r="N362" s="7"/>
      <c r="O362" s="19">
        <f>((H362-1)*(1-(IF(I362="no",0,'month 3 only'!$B$3)))+1)</f>
        <v>5.0000000000000044E-2</v>
      </c>
      <c r="P362" s="19">
        <f t="shared" si="6"/>
        <v>0</v>
      </c>
      <c r="Q3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2" s="20">
        <f>IF(ISBLANK(N362),,IF(ISBLANK(H362),,(IF(N362="WON-EW",((((O362-1)*K362)*'month 3 only'!$B$2)+('month 3 only'!$B$2*(O362-1))),IF(N362="WON",((((O362-1)*K362)*'month 3 only'!$B$2)+('month 3 only'!$B$2*(O362-1))),IF(N362="PLACED",((((O362-1)*K362)*'month 3 only'!$B$2)-'month 3 only'!$B$2),IF(K362=0,-'month 3 only'!$B$2,IF(K362=0,-'month 3 only'!$B$2,-('month 3 only'!$B$2*2)))))))*D362))</f>
        <v>0</v>
      </c>
    </row>
    <row r="363" spans="9:18" ht="15" x14ac:dyDescent="0.2">
      <c r="I363" s="10"/>
      <c r="J363" s="10"/>
      <c r="K363" s="10"/>
      <c r="N363" s="7"/>
      <c r="O363" s="19">
        <f>((H363-1)*(1-(IF(I363="no",0,'month 3 only'!$B$3)))+1)</f>
        <v>5.0000000000000044E-2</v>
      </c>
      <c r="P363" s="19">
        <f t="shared" si="6"/>
        <v>0</v>
      </c>
      <c r="Q3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3" s="20">
        <f>IF(ISBLANK(N363),,IF(ISBLANK(H363),,(IF(N363="WON-EW",((((O363-1)*K363)*'month 3 only'!$B$2)+('month 3 only'!$B$2*(O363-1))),IF(N363="WON",((((O363-1)*K363)*'month 3 only'!$B$2)+('month 3 only'!$B$2*(O363-1))),IF(N363="PLACED",((((O363-1)*K363)*'month 3 only'!$B$2)-'month 3 only'!$B$2),IF(K363=0,-'month 3 only'!$B$2,IF(K363=0,-'month 3 only'!$B$2,-('month 3 only'!$B$2*2)))))))*D363))</f>
        <v>0</v>
      </c>
    </row>
    <row r="364" spans="9:18" ht="15" x14ac:dyDescent="0.2">
      <c r="I364" s="10"/>
      <c r="J364" s="10"/>
      <c r="K364" s="10"/>
      <c r="N364" s="7"/>
      <c r="O364" s="19">
        <f>((H364-1)*(1-(IF(I364="no",0,'month 3 only'!$B$3)))+1)</f>
        <v>5.0000000000000044E-2</v>
      </c>
      <c r="P364" s="19">
        <f t="shared" si="6"/>
        <v>0</v>
      </c>
      <c r="Q3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4" s="20">
        <f>IF(ISBLANK(N364),,IF(ISBLANK(H364),,(IF(N364="WON-EW",((((O364-1)*K364)*'month 3 only'!$B$2)+('month 3 only'!$B$2*(O364-1))),IF(N364="WON",((((O364-1)*K364)*'month 3 only'!$B$2)+('month 3 only'!$B$2*(O364-1))),IF(N364="PLACED",((((O364-1)*K364)*'month 3 only'!$B$2)-'month 3 only'!$B$2),IF(K364=0,-'month 3 only'!$B$2,IF(K364=0,-'month 3 only'!$B$2,-('month 3 only'!$B$2*2)))))))*D364))</f>
        <v>0</v>
      </c>
    </row>
    <row r="365" spans="9:18" ht="15" x14ac:dyDescent="0.2">
      <c r="I365" s="10"/>
      <c r="J365" s="10"/>
      <c r="K365" s="10"/>
      <c r="N365" s="7"/>
      <c r="O365" s="19">
        <f>((H365-1)*(1-(IF(I365="no",0,'month 3 only'!$B$3)))+1)</f>
        <v>5.0000000000000044E-2</v>
      </c>
      <c r="P365" s="19">
        <f t="shared" si="6"/>
        <v>0</v>
      </c>
      <c r="Q3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5" s="20">
        <f>IF(ISBLANK(N365),,IF(ISBLANK(H365),,(IF(N365="WON-EW",((((O365-1)*K365)*'month 3 only'!$B$2)+('month 3 only'!$B$2*(O365-1))),IF(N365="WON",((((O365-1)*K365)*'month 3 only'!$B$2)+('month 3 only'!$B$2*(O365-1))),IF(N365="PLACED",((((O365-1)*K365)*'month 3 only'!$B$2)-'month 3 only'!$B$2),IF(K365=0,-'month 3 only'!$B$2,IF(K365=0,-'month 3 only'!$B$2,-('month 3 only'!$B$2*2)))))))*D365))</f>
        <v>0</v>
      </c>
    </row>
    <row r="366" spans="9:18" ht="15" x14ac:dyDescent="0.2">
      <c r="I366" s="10"/>
      <c r="J366" s="10"/>
      <c r="K366" s="10"/>
      <c r="N366" s="7"/>
      <c r="O366" s="19">
        <f>((H366-1)*(1-(IF(I366="no",0,'month 3 only'!$B$3)))+1)</f>
        <v>5.0000000000000044E-2</v>
      </c>
      <c r="P366" s="19">
        <f t="shared" si="6"/>
        <v>0</v>
      </c>
      <c r="Q3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6" s="20">
        <f>IF(ISBLANK(N366),,IF(ISBLANK(H366),,(IF(N366="WON-EW",((((O366-1)*K366)*'month 3 only'!$B$2)+('month 3 only'!$B$2*(O366-1))),IF(N366="WON",((((O366-1)*K366)*'month 3 only'!$B$2)+('month 3 only'!$B$2*(O366-1))),IF(N366="PLACED",((((O366-1)*K366)*'month 3 only'!$B$2)-'month 3 only'!$B$2),IF(K366=0,-'month 3 only'!$B$2,IF(K366=0,-'month 3 only'!$B$2,-('month 3 only'!$B$2*2)))))))*D366))</f>
        <v>0</v>
      </c>
    </row>
    <row r="367" spans="9:18" ht="15" x14ac:dyDescent="0.2">
      <c r="I367" s="10"/>
      <c r="J367" s="10"/>
      <c r="K367" s="10"/>
      <c r="N367" s="7"/>
      <c r="O367" s="19">
        <f>((H367-1)*(1-(IF(I367="no",0,'month 3 only'!$B$3)))+1)</f>
        <v>5.0000000000000044E-2</v>
      </c>
      <c r="P367" s="19">
        <f t="shared" si="6"/>
        <v>0</v>
      </c>
      <c r="Q3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7" s="20">
        <f>IF(ISBLANK(N367),,IF(ISBLANK(H367),,(IF(N367="WON-EW",((((O367-1)*K367)*'month 3 only'!$B$2)+('month 3 only'!$B$2*(O367-1))),IF(N367="WON",((((O367-1)*K367)*'month 3 only'!$B$2)+('month 3 only'!$B$2*(O367-1))),IF(N367="PLACED",((((O367-1)*K367)*'month 3 only'!$B$2)-'month 3 only'!$B$2),IF(K367=0,-'month 3 only'!$B$2,IF(K367=0,-'month 3 only'!$B$2,-('month 3 only'!$B$2*2)))))))*D367))</f>
        <v>0</v>
      </c>
    </row>
    <row r="368" spans="9:18" ht="15" x14ac:dyDescent="0.2">
      <c r="I368" s="10"/>
      <c r="J368" s="10"/>
      <c r="K368" s="10"/>
      <c r="N368" s="7"/>
      <c r="O368" s="19">
        <f>((H368-1)*(1-(IF(I368="no",0,'month 3 only'!$B$3)))+1)</f>
        <v>5.0000000000000044E-2</v>
      </c>
      <c r="P368" s="19">
        <f t="shared" si="6"/>
        <v>0</v>
      </c>
      <c r="Q3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8" s="20">
        <f>IF(ISBLANK(N368),,IF(ISBLANK(H368),,(IF(N368="WON-EW",((((O368-1)*K368)*'month 3 only'!$B$2)+('month 3 only'!$B$2*(O368-1))),IF(N368="WON",((((O368-1)*K368)*'month 3 only'!$B$2)+('month 3 only'!$B$2*(O368-1))),IF(N368="PLACED",((((O368-1)*K368)*'month 3 only'!$B$2)-'month 3 only'!$B$2),IF(K368=0,-'month 3 only'!$B$2,IF(K368=0,-'month 3 only'!$B$2,-('month 3 only'!$B$2*2)))))))*D368))</f>
        <v>0</v>
      </c>
    </row>
    <row r="369" spans="9:18" ht="15" x14ac:dyDescent="0.2">
      <c r="I369" s="10"/>
      <c r="J369" s="10"/>
      <c r="K369" s="10"/>
      <c r="N369" s="7"/>
      <c r="O369" s="19">
        <f>((H369-1)*(1-(IF(I369="no",0,'month 3 only'!$B$3)))+1)</f>
        <v>5.0000000000000044E-2</v>
      </c>
      <c r="P369" s="19">
        <f t="shared" si="6"/>
        <v>0</v>
      </c>
      <c r="Q3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9" s="20">
        <f>IF(ISBLANK(N369),,IF(ISBLANK(H369),,(IF(N369="WON-EW",((((O369-1)*K369)*'month 3 only'!$B$2)+('month 3 only'!$B$2*(O369-1))),IF(N369="WON",((((O369-1)*K369)*'month 3 only'!$B$2)+('month 3 only'!$B$2*(O369-1))),IF(N369="PLACED",((((O369-1)*K369)*'month 3 only'!$B$2)-'month 3 only'!$B$2),IF(K369=0,-'month 3 only'!$B$2,IF(K369=0,-'month 3 only'!$B$2,-('month 3 only'!$B$2*2)))))))*D369))</f>
        <v>0</v>
      </c>
    </row>
    <row r="370" spans="9:18" ht="15" x14ac:dyDescent="0.2">
      <c r="I370" s="10"/>
      <c r="J370" s="10"/>
      <c r="K370" s="10"/>
      <c r="N370" s="7"/>
      <c r="O370" s="19">
        <f>((H370-1)*(1-(IF(I370="no",0,'month 3 only'!$B$3)))+1)</f>
        <v>5.0000000000000044E-2</v>
      </c>
      <c r="P370" s="19">
        <f t="shared" si="6"/>
        <v>0</v>
      </c>
      <c r="Q3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0" s="20">
        <f>IF(ISBLANK(N370),,IF(ISBLANK(H370),,(IF(N370="WON-EW",((((O370-1)*K370)*'month 3 only'!$B$2)+('month 3 only'!$B$2*(O370-1))),IF(N370="WON",((((O370-1)*K370)*'month 3 only'!$B$2)+('month 3 only'!$B$2*(O370-1))),IF(N370="PLACED",((((O370-1)*K370)*'month 3 only'!$B$2)-'month 3 only'!$B$2),IF(K370=0,-'month 3 only'!$B$2,IF(K370=0,-'month 3 only'!$B$2,-('month 3 only'!$B$2*2)))))))*D370))</f>
        <v>0</v>
      </c>
    </row>
    <row r="371" spans="9:18" ht="15" x14ac:dyDescent="0.2">
      <c r="I371" s="10"/>
      <c r="J371" s="10"/>
      <c r="K371" s="10"/>
      <c r="N371" s="7"/>
      <c r="O371" s="19">
        <f>((H371-1)*(1-(IF(I371="no",0,'month 3 only'!$B$3)))+1)</f>
        <v>5.0000000000000044E-2</v>
      </c>
      <c r="P371" s="19">
        <f t="shared" si="6"/>
        <v>0</v>
      </c>
      <c r="Q3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1" s="20">
        <f>IF(ISBLANK(N371),,IF(ISBLANK(H371),,(IF(N371="WON-EW",((((O371-1)*K371)*'month 3 only'!$B$2)+('month 3 only'!$B$2*(O371-1))),IF(N371="WON",((((O371-1)*K371)*'month 3 only'!$B$2)+('month 3 only'!$B$2*(O371-1))),IF(N371="PLACED",((((O371-1)*K371)*'month 3 only'!$B$2)-'month 3 only'!$B$2),IF(K371=0,-'month 3 only'!$B$2,IF(K371=0,-'month 3 only'!$B$2,-('month 3 only'!$B$2*2)))))))*D371))</f>
        <v>0</v>
      </c>
    </row>
    <row r="372" spans="9:18" ht="15" x14ac:dyDescent="0.2">
      <c r="I372" s="10"/>
      <c r="J372" s="10"/>
      <c r="K372" s="10"/>
      <c r="N372" s="7"/>
      <c r="O372" s="19">
        <f>((H372-1)*(1-(IF(I372="no",0,'month 3 only'!$B$3)))+1)</f>
        <v>5.0000000000000044E-2</v>
      </c>
      <c r="P372" s="19">
        <f t="shared" si="6"/>
        <v>0</v>
      </c>
      <c r="Q3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2" s="20">
        <f>IF(ISBLANK(N372),,IF(ISBLANK(H372),,(IF(N372="WON-EW",((((O372-1)*K372)*'month 3 only'!$B$2)+('month 3 only'!$B$2*(O372-1))),IF(N372="WON",((((O372-1)*K372)*'month 3 only'!$B$2)+('month 3 only'!$B$2*(O372-1))),IF(N372="PLACED",((((O372-1)*K372)*'month 3 only'!$B$2)-'month 3 only'!$B$2),IF(K372=0,-'month 3 only'!$B$2,IF(K372=0,-'month 3 only'!$B$2,-('month 3 only'!$B$2*2)))))))*D372))</f>
        <v>0</v>
      </c>
    </row>
    <row r="373" spans="9:18" ht="15" x14ac:dyDescent="0.2">
      <c r="I373" s="10"/>
      <c r="J373" s="10"/>
      <c r="K373" s="10"/>
      <c r="N373" s="7"/>
      <c r="O373" s="19">
        <f>((H373-1)*(1-(IF(I373="no",0,'month 3 only'!$B$3)))+1)</f>
        <v>5.0000000000000044E-2</v>
      </c>
      <c r="P373" s="19">
        <f t="shared" si="6"/>
        <v>0</v>
      </c>
      <c r="Q3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3" s="20">
        <f>IF(ISBLANK(N373),,IF(ISBLANK(H373),,(IF(N373="WON-EW",((((O373-1)*K373)*'month 3 only'!$B$2)+('month 3 only'!$B$2*(O373-1))),IF(N373="WON",((((O373-1)*K373)*'month 3 only'!$B$2)+('month 3 only'!$B$2*(O373-1))),IF(N373="PLACED",((((O373-1)*K373)*'month 3 only'!$B$2)-'month 3 only'!$B$2),IF(K373=0,-'month 3 only'!$B$2,IF(K373=0,-'month 3 only'!$B$2,-('month 3 only'!$B$2*2)))))))*D373))</f>
        <v>0</v>
      </c>
    </row>
    <row r="374" spans="9:18" ht="15" x14ac:dyDescent="0.2">
      <c r="I374" s="10"/>
      <c r="J374" s="10"/>
      <c r="K374" s="10"/>
      <c r="N374" s="7"/>
      <c r="O374" s="19">
        <f>((H374-1)*(1-(IF(I374="no",0,'month 3 only'!$B$3)))+1)</f>
        <v>5.0000000000000044E-2</v>
      </c>
      <c r="P374" s="19">
        <f t="shared" si="6"/>
        <v>0</v>
      </c>
      <c r="Q3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4" s="20">
        <f>IF(ISBLANK(N374),,IF(ISBLANK(H374),,(IF(N374="WON-EW",((((O374-1)*K374)*'month 3 only'!$B$2)+('month 3 only'!$B$2*(O374-1))),IF(N374="WON",((((O374-1)*K374)*'month 3 only'!$B$2)+('month 3 only'!$B$2*(O374-1))),IF(N374="PLACED",((((O374-1)*K374)*'month 3 only'!$B$2)-'month 3 only'!$B$2),IF(K374=0,-'month 3 only'!$B$2,IF(K374=0,-'month 3 only'!$B$2,-('month 3 only'!$B$2*2)))))))*D374))</f>
        <v>0</v>
      </c>
    </row>
    <row r="375" spans="9:18" ht="15" x14ac:dyDescent="0.2">
      <c r="I375" s="10"/>
      <c r="J375" s="10"/>
      <c r="K375" s="10"/>
      <c r="N375" s="7"/>
      <c r="O375" s="19">
        <f>((H375-1)*(1-(IF(I375="no",0,'month 3 only'!$B$3)))+1)</f>
        <v>5.0000000000000044E-2</v>
      </c>
      <c r="P375" s="19">
        <f t="shared" si="6"/>
        <v>0</v>
      </c>
      <c r="Q3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5" s="20">
        <f>IF(ISBLANK(N375),,IF(ISBLANK(H375),,(IF(N375="WON-EW",((((O375-1)*K375)*'month 3 only'!$B$2)+('month 3 only'!$B$2*(O375-1))),IF(N375="WON",((((O375-1)*K375)*'month 3 only'!$B$2)+('month 3 only'!$B$2*(O375-1))),IF(N375="PLACED",((((O375-1)*K375)*'month 3 only'!$B$2)-'month 3 only'!$B$2),IF(K375=0,-'month 3 only'!$B$2,IF(K375=0,-'month 3 only'!$B$2,-('month 3 only'!$B$2*2)))))))*D375))</f>
        <v>0</v>
      </c>
    </row>
    <row r="376" spans="9:18" ht="15" x14ac:dyDescent="0.2">
      <c r="I376" s="10"/>
      <c r="J376" s="10"/>
      <c r="K376" s="10"/>
      <c r="N376" s="7"/>
      <c r="O376" s="19">
        <f>((H376-1)*(1-(IF(I376="no",0,'month 3 only'!$B$3)))+1)</f>
        <v>5.0000000000000044E-2</v>
      </c>
      <c r="P376" s="19">
        <f t="shared" si="6"/>
        <v>0</v>
      </c>
      <c r="Q3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6" s="20">
        <f>IF(ISBLANK(N376),,IF(ISBLANK(H376),,(IF(N376="WON-EW",((((O376-1)*K376)*'month 3 only'!$B$2)+('month 3 only'!$B$2*(O376-1))),IF(N376="WON",((((O376-1)*K376)*'month 3 only'!$B$2)+('month 3 only'!$B$2*(O376-1))),IF(N376="PLACED",((((O376-1)*K376)*'month 3 only'!$B$2)-'month 3 only'!$B$2),IF(K376=0,-'month 3 only'!$B$2,IF(K376=0,-'month 3 only'!$B$2,-('month 3 only'!$B$2*2)))))))*D376))</f>
        <v>0</v>
      </c>
    </row>
    <row r="377" spans="9:18" ht="15" x14ac:dyDescent="0.2">
      <c r="I377" s="10"/>
      <c r="J377" s="10"/>
      <c r="K377" s="10"/>
      <c r="N377" s="7"/>
      <c r="O377" s="19">
        <f>((H377-1)*(1-(IF(I377="no",0,'month 3 only'!$B$3)))+1)</f>
        <v>5.0000000000000044E-2</v>
      </c>
      <c r="P377" s="19">
        <f t="shared" si="6"/>
        <v>0</v>
      </c>
      <c r="Q3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7" s="20">
        <f>IF(ISBLANK(N377),,IF(ISBLANK(H377),,(IF(N377="WON-EW",((((O377-1)*K377)*'month 3 only'!$B$2)+('month 3 only'!$B$2*(O377-1))),IF(N377="WON",((((O377-1)*K377)*'month 3 only'!$B$2)+('month 3 only'!$B$2*(O377-1))),IF(N377="PLACED",((((O377-1)*K377)*'month 3 only'!$B$2)-'month 3 only'!$B$2),IF(K377=0,-'month 3 only'!$B$2,IF(K377=0,-'month 3 only'!$B$2,-('month 3 only'!$B$2*2)))))))*D377))</f>
        <v>0</v>
      </c>
    </row>
    <row r="378" spans="9:18" ht="15" x14ac:dyDescent="0.2">
      <c r="I378" s="10"/>
      <c r="J378" s="10"/>
      <c r="K378" s="10"/>
      <c r="N378" s="7"/>
      <c r="O378" s="19">
        <f>((H378-1)*(1-(IF(I378="no",0,'month 3 only'!$B$3)))+1)</f>
        <v>5.0000000000000044E-2</v>
      </c>
      <c r="P378" s="19">
        <f t="shared" si="6"/>
        <v>0</v>
      </c>
      <c r="Q3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8" s="20">
        <f>IF(ISBLANK(N378),,IF(ISBLANK(H378),,(IF(N378="WON-EW",((((O378-1)*K378)*'month 3 only'!$B$2)+('month 3 only'!$B$2*(O378-1))),IF(N378="WON",((((O378-1)*K378)*'month 3 only'!$B$2)+('month 3 only'!$B$2*(O378-1))),IF(N378="PLACED",((((O378-1)*K378)*'month 3 only'!$B$2)-'month 3 only'!$B$2),IF(K378=0,-'month 3 only'!$B$2,IF(K378=0,-'month 3 only'!$B$2,-('month 3 only'!$B$2*2)))))))*D378))</f>
        <v>0</v>
      </c>
    </row>
    <row r="379" spans="9:18" ht="15" x14ac:dyDescent="0.2">
      <c r="I379" s="10"/>
      <c r="J379" s="10"/>
      <c r="K379" s="10"/>
      <c r="N379" s="7"/>
      <c r="O379" s="19">
        <f>((H379-1)*(1-(IF(I379="no",0,'month 3 only'!$B$3)))+1)</f>
        <v>5.0000000000000044E-2</v>
      </c>
      <c r="P379" s="19">
        <f t="shared" si="6"/>
        <v>0</v>
      </c>
      <c r="Q3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9" s="20">
        <f>IF(ISBLANK(N379),,IF(ISBLANK(H379),,(IF(N379="WON-EW",((((O379-1)*K379)*'month 3 only'!$B$2)+('month 3 only'!$B$2*(O379-1))),IF(N379="WON",((((O379-1)*K379)*'month 3 only'!$B$2)+('month 3 only'!$B$2*(O379-1))),IF(N379="PLACED",((((O379-1)*K379)*'month 3 only'!$B$2)-'month 3 only'!$B$2),IF(K379=0,-'month 3 only'!$B$2,IF(K379=0,-'month 3 only'!$B$2,-('month 3 only'!$B$2*2)))))))*D379))</f>
        <v>0</v>
      </c>
    </row>
    <row r="380" spans="9:18" ht="15" x14ac:dyDescent="0.2">
      <c r="I380" s="10"/>
      <c r="J380" s="10"/>
      <c r="K380" s="10"/>
      <c r="N380" s="7"/>
      <c r="O380" s="19">
        <f>((H380-1)*(1-(IF(I380="no",0,'month 3 only'!$B$3)))+1)</f>
        <v>5.0000000000000044E-2</v>
      </c>
      <c r="P380" s="19">
        <f t="shared" si="6"/>
        <v>0</v>
      </c>
      <c r="Q3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0" s="20">
        <f>IF(ISBLANK(N380),,IF(ISBLANK(H380),,(IF(N380="WON-EW",((((O380-1)*K380)*'month 3 only'!$B$2)+('month 3 only'!$B$2*(O380-1))),IF(N380="WON",((((O380-1)*K380)*'month 3 only'!$B$2)+('month 3 only'!$B$2*(O380-1))),IF(N380="PLACED",((((O380-1)*K380)*'month 3 only'!$B$2)-'month 3 only'!$B$2),IF(K380=0,-'month 3 only'!$B$2,IF(K380=0,-'month 3 only'!$B$2,-('month 3 only'!$B$2*2)))))))*D380))</f>
        <v>0</v>
      </c>
    </row>
    <row r="381" spans="9:18" ht="15" x14ac:dyDescent="0.2">
      <c r="I381" s="10"/>
      <c r="J381" s="10"/>
      <c r="K381" s="10"/>
      <c r="N381" s="7"/>
      <c r="O381" s="19">
        <f>((H381-1)*(1-(IF(I381="no",0,'month 3 only'!$B$3)))+1)</f>
        <v>5.0000000000000044E-2</v>
      </c>
      <c r="P381" s="19">
        <f t="shared" si="6"/>
        <v>0</v>
      </c>
      <c r="Q3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1" s="20">
        <f>IF(ISBLANK(N381),,IF(ISBLANK(H381),,(IF(N381="WON-EW",((((O381-1)*K381)*'month 3 only'!$B$2)+('month 3 only'!$B$2*(O381-1))),IF(N381="WON",((((O381-1)*K381)*'month 3 only'!$B$2)+('month 3 only'!$B$2*(O381-1))),IF(N381="PLACED",((((O381-1)*K381)*'month 3 only'!$B$2)-'month 3 only'!$B$2),IF(K381=0,-'month 3 only'!$B$2,IF(K381=0,-'month 3 only'!$B$2,-('month 3 only'!$B$2*2)))))))*D381))</f>
        <v>0</v>
      </c>
    </row>
    <row r="382" spans="9:18" ht="15" x14ac:dyDescent="0.2">
      <c r="I382" s="10"/>
      <c r="J382" s="10"/>
      <c r="K382" s="10"/>
      <c r="N382" s="7"/>
      <c r="O382" s="19">
        <f>((H382-1)*(1-(IF(I382="no",0,'month 3 only'!$B$3)))+1)</f>
        <v>5.0000000000000044E-2</v>
      </c>
      <c r="P382" s="19">
        <f t="shared" si="6"/>
        <v>0</v>
      </c>
      <c r="Q3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2" s="20">
        <f>IF(ISBLANK(N382),,IF(ISBLANK(H382),,(IF(N382="WON-EW",((((O382-1)*K382)*'month 3 only'!$B$2)+('month 3 only'!$B$2*(O382-1))),IF(N382="WON",((((O382-1)*K382)*'month 3 only'!$B$2)+('month 3 only'!$B$2*(O382-1))),IF(N382="PLACED",((((O382-1)*K382)*'month 3 only'!$B$2)-'month 3 only'!$B$2),IF(K382=0,-'month 3 only'!$B$2,IF(K382=0,-'month 3 only'!$B$2,-('month 3 only'!$B$2*2)))))))*D382))</f>
        <v>0</v>
      </c>
    </row>
    <row r="383" spans="9:18" ht="15" x14ac:dyDescent="0.2">
      <c r="I383" s="10"/>
      <c r="J383" s="10"/>
      <c r="K383" s="10"/>
      <c r="N383" s="7"/>
      <c r="O383" s="19">
        <f>((H383-1)*(1-(IF(I383="no",0,'month 3 only'!$B$3)))+1)</f>
        <v>5.0000000000000044E-2</v>
      </c>
      <c r="P383" s="19">
        <f t="shared" si="6"/>
        <v>0</v>
      </c>
      <c r="Q3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3" s="20">
        <f>IF(ISBLANK(N383),,IF(ISBLANK(H383),,(IF(N383="WON-EW",((((O383-1)*K383)*'month 3 only'!$B$2)+('month 3 only'!$B$2*(O383-1))),IF(N383="WON",((((O383-1)*K383)*'month 3 only'!$B$2)+('month 3 only'!$B$2*(O383-1))),IF(N383="PLACED",((((O383-1)*K383)*'month 3 only'!$B$2)-'month 3 only'!$B$2),IF(K383=0,-'month 3 only'!$B$2,IF(K383=0,-'month 3 only'!$B$2,-('month 3 only'!$B$2*2)))))))*D383))</f>
        <v>0</v>
      </c>
    </row>
    <row r="384" spans="9:18" ht="15" x14ac:dyDescent="0.2">
      <c r="I384" s="10"/>
      <c r="J384" s="10"/>
      <c r="K384" s="10"/>
      <c r="N384" s="7"/>
      <c r="O384" s="19">
        <f>((H384-1)*(1-(IF(I384="no",0,'month 3 only'!$B$3)))+1)</f>
        <v>5.0000000000000044E-2</v>
      </c>
      <c r="P384" s="19">
        <f t="shared" si="6"/>
        <v>0</v>
      </c>
      <c r="Q3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4" s="20">
        <f>IF(ISBLANK(N384),,IF(ISBLANK(H384),,(IF(N384="WON-EW",((((O384-1)*K384)*'month 3 only'!$B$2)+('month 3 only'!$B$2*(O384-1))),IF(N384="WON",((((O384-1)*K384)*'month 3 only'!$B$2)+('month 3 only'!$B$2*(O384-1))),IF(N384="PLACED",((((O384-1)*K384)*'month 3 only'!$B$2)-'month 3 only'!$B$2),IF(K384=0,-'month 3 only'!$B$2,IF(K384=0,-'month 3 only'!$B$2,-('month 3 only'!$B$2*2)))))))*D384))</f>
        <v>0</v>
      </c>
    </row>
    <row r="385" spans="9:18" ht="15" x14ac:dyDescent="0.2">
      <c r="I385" s="10"/>
      <c r="J385" s="10"/>
      <c r="K385" s="10"/>
      <c r="N385" s="7"/>
      <c r="O385" s="19">
        <f>((H385-1)*(1-(IF(I385="no",0,'month 3 only'!$B$3)))+1)</f>
        <v>5.0000000000000044E-2</v>
      </c>
      <c r="P385" s="19">
        <f t="shared" si="6"/>
        <v>0</v>
      </c>
      <c r="Q3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5" s="20">
        <f>IF(ISBLANK(N385),,IF(ISBLANK(H385),,(IF(N385="WON-EW",((((O385-1)*K385)*'month 3 only'!$B$2)+('month 3 only'!$B$2*(O385-1))),IF(N385="WON",((((O385-1)*K385)*'month 3 only'!$B$2)+('month 3 only'!$B$2*(O385-1))),IF(N385="PLACED",((((O385-1)*K385)*'month 3 only'!$B$2)-'month 3 only'!$B$2),IF(K385=0,-'month 3 only'!$B$2,IF(K385=0,-'month 3 only'!$B$2,-('month 3 only'!$B$2*2)))))))*D385))</f>
        <v>0</v>
      </c>
    </row>
    <row r="386" spans="9:18" ht="15" x14ac:dyDescent="0.2">
      <c r="I386" s="10"/>
      <c r="J386" s="10"/>
      <c r="K386" s="10"/>
      <c r="N386" s="7"/>
      <c r="O386" s="19">
        <f>((H386-1)*(1-(IF(I386="no",0,'month 3 only'!$B$3)))+1)</f>
        <v>5.0000000000000044E-2</v>
      </c>
      <c r="P386" s="19">
        <f t="shared" si="6"/>
        <v>0</v>
      </c>
      <c r="Q3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6" s="20">
        <f>IF(ISBLANK(N386),,IF(ISBLANK(H386),,(IF(N386="WON-EW",((((O386-1)*K386)*'month 3 only'!$B$2)+('month 3 only'!$B$2*(O386-1))),IF(N386="WON",((((O386-1)*K386)*'month 3 only'!$B$2)+('month 3 only'!$B$2*(O386-1))),IF(N386="PLACED",((((O386-1)*K386)*'month 3 only'!$B$2)-'month 3 only'!$B$2),IF(K386=0,-'month 3 only'!$B$2,IF(K386=0,-'month 3 only'!$B$2,-('month 3 only'!$B$2*2)))))))*D386))</f>
        <v>0</v>
      </c>
    </row>
    <row r="387" spans="9:18" ht="15" x14ac:dyDescent="0.2">
      <c r="I387" s="10"/>
      <c r="J387" s="10"/>
      <c r="K387" s="10"/>
      <c r="N387" s="7"/>
      <c r="O387" s="19">
        <f>((H387-1)*(1-(IF(I387="no",0,'month 3 only'!$B$3)))+1)</f>
        <v>5.0000000000000044E-2</v>
      </c>
      <c r="P387" s="19">
        <f t="shared" si="6"/>
        <v>0</v>
      </c>
      <c r="Q3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7" s="20">
        <f>IF(ISBLANK(N387),,IF(ISBLANK(H387),,(IF(N387="WON-EW",((((O387-1)*K387)*'month 3 only'!$B$2)+('month 3 only'!$B$2*(O387-1))),IF(N387="WON",((((O387-1)*K387)*'month 3 only'!$B$2)+('month 3 only'!$B$2*(O387-1))),IF(N387="PLACED",((((O387-1)*K387)*'month 3 only'!$B$2)-'month 3 only'!$B$2),IF(K387=0,-'month 3 only'!$B$2,IF(K387=0,-'month 3 only'!$B$2,-('month 3 only'!$B$2*2)))))))*D387))</f>
        <v>0</v>
      </c>
    </row>
    <row r="388" spans="9:18" ht="15" x14ac:dyDescent="0.2">
      <c r="I388" s="10"/>
      <c r="J388" s="10"/>
      <c r="K388" s="10"/>
      <c r="N388" s="7"/>
      <c r="O388" s="19">
        <f>((H388-1)*(1-(IF(I388="no",0,'month 3 only'!$B$3)))+1)</f>
        <v>5.0000000000000044E-2</v>
      </c>
      <c r="P388" s="19">
        <f t="shared" si="6"/>
        <v>0</v>
      </c>
      <c r="Q3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8" s="20">
        <f>IF(ISBLANK(N388),,IF(ISBLANK(H388),,(IF(N388="WON-EW",((((O388-1)*K388)*'month 3 only'!$B$2)+('month 3 only'!$B$2*(O388-1))),IF(N388="WON",((((O388-1)*K388)*'month 3 only'!$B$2)+('month 3 only'!$B$2*(O388-1))),IF(N388="PLACED",((((O388-1)*K388)*'month 3 only'!$B$2)-'month 3 only'!$B$2),IF(K388=0,-'month 3 only'!$B$2,IF(K388=0,-'month 3 only'!$B$2,-('month 3 only'!$B$2*2)))))))*D388))</f>
        <v>0</v>
      </c>
    </row>
    <row r="389" spans="9:18" ht="15" x14ac:dyDescent="0.2">
      <c r="I389" s="10"/>
      <c r="J389" s="10"/>
      <c r="K389" s="10"/>
      <c r="N389" s="7"/>
      <c r="O389" s="19">
        <f>((H389-1)*(1-(IF(I389="no",0,'month 3 only'!$B$3)))+1)</f>
        <v>5.0000000000000044E-2</v>
      </c>
      <c r="P389" s="19">
        <f t="shared" si="6"/>
        <v>0</v>
      </c>
      <c r="Q3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9" s="20">
        <f>IF(ISBLANK(N389),,IF(ISBLANK(H389),,(IF(N389="WON-EW",((((O389-1)*K389)*'month 3 only'!$B$2)+('month 3 only'!$B$2*(O389-1))),IF(N389="WON",((((O389-1)*K389)*'month 3 only'!$B$2)+('month 3 only'!$B$2*(O389-1))),IF(N389="PLACED",((((O389-1)*K389)*'month 3 only'!$B$2)-'month 3 only'!$B$2),IF(K389=0,-'month 3 only'!$B$2,IF(K389=0,-'month 3 only'!$B$2,-('month 3 only'!$B$2*2)))))))*D389))</f>
        <v>0</v>
      </c>
    </row>
    <row r="390" spans="9:18" ht="15" x14ac:dyDescent="0.2">
      <c r="I390" s="10"/>
      <c r="J390" s="10"/>
      <c r="K390" s="10"/>
      <c r="N390" s="7"/>
      <c r="O390" s="19">
        <f>((H390-1)*(1-(IF(I390="no",0,'month 3 only'!$B$3)))+1)</f>
        <v>5.0000000000000044E-2</v>
      </c>
      <c r="P390" s="19">
        <f t="shared" si="6"/>
        <v>0</v>
      </c>
      <c r="Q3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0" s="20">
        <f>IF(ISBLANK(N390),,IF(ISBLANK(H390),,(IF(N390="WON-EW",((((O390-1)*K390)*'month 3 only'!$B$2)+('month 3 only'!$B$2*(O390-1))),IF(N390="WON",((((O390-1)*K390)*'month 3 only'!$B$2)+('month 3 only'!$B$2*(O390-1))),IF(N390="PLACED",((((O390-1)*K390)*'month 3 only'!$B$2)-'month 3 only'!$B$2),IF(K390=0,-'month 3 only'!$B$2,IF(K390=0,-'month 3 only'!$B$2,-('month 3 only'!$B$2*2)))))))*D390))</f>
        <v>0</v>
      </c>
    </row>
    <row r="391" spans="9:18" ht="15" x14ac:dyDescent="0.2">
      <c r="I391" s="10"/>
      <c r="J391" s="10"/>
      <c r="K391" s="10"/>
      <c r="N391" s="7"/>
      <c r="O391" s="19">
        <f>((H391-1)*(1-(IF(I391="no",0,'month 3 only'!$B$3)))+1)</f>
        <v>5.0000000000000044E-2</v>
      </c>
      <c r="P391" s="19">
        <f t="shared" si="6"/>
        <v>0</v>
      </c>
      <c r="Q3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1" s="20">
        <f>IF(ISBLANK(N391),,IF(ISBLANK(H391),,(IF(N391="WON-EW",((((O391-1)*K391)*'month 3 only'!$B$2)+('month 3 only'!$B$2*(O391-1))),IF(N391="WON",((((O391-1)*K391)*'month 3 only'!$B$2)+('month 3 only'!$B$2*(O391-1))),IF(N391="PLACED",((((O391-1)*K391)*'month 3 only'!$B$2)-'month 3 only'!$B$2),IF(K391=0,-'month 3 only'!$B$2,IF(K391=0,-'month 3 only'!$B$2,-('month 3 only'!$B$2*2)))))))*D391))</f>
        <v>0</v>
      </c>
    </row>
    <row r="392" spans="9:18" ht="15" x14ac:dyDescent="0.2">
      <c r="I392" s="10"/>
      <c r="J392" s="10"/>
      <c r="K392" s="10"/>
      <c r="N392" s="7"/>
      <c r="O392" s="19">
        <f>((H392-1)*(1-(IF(I392="no",0,'month 3 only'!$B$3)))+1)</f>
        <v>5.0000000000000044E-2</v>
      </c>
      <c r="P392" s="19">
        <f t="shared" si="6"/>
        <v>0</v>
      </c>
      <c r="Q3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2" s="20">
        <f>IF(ISBLANK(N392),,IF(ISBLANK(H392),,(IF(N392="WON-EW",((((O392-1)*K392)*'month 3 only'!$B$2)+('month 3 only'!$B$2*(O392-1))),IF(N392="WON",((((O392-1)*K392)*'month 3 only'!$B$2)+('month 3 only'!$B$2*(O392-1))),IF(N392="PLACED",((((O392-1)*K392)*'month 3 only'!$B$2)-'month 3 only'!$B$2),IF(K392=0,-'month 3 only'!$B$2,IF(K392=0,-'month 3 only'!$B$2,-('month 3 only'!$B$2*2)))))))*D392))</f>
        <v>0</v>
      </c>
    </row>
    <row r="393" spans="9:18" ht="15" x14ac:dyDescent="0.2">
      <c r="I393" s="10"/>
      <c r="J393" s="10"/>
      <c r="K393" s="10"/>
      <c r="N393" s="7"/>
      <c r="O393" s="19">
        <f>((H393-1)*(1-(IF(I393="no",0,'month 3 only'!$B$3)))+1)</f>
        <v>5.0000000000000044E-2</v>
      </c>
      <c r="P393" s="19">
        <f t="shared" si="6"/>
        <v>0</v>
      </c>
      <c r="Q3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3" s="20">
        <f>IF(ISBLANK(N393),,IF(ISBLANK(H393),,(IF(N393="WON-EW",((((O393-1)*K393)*'month 3 only'!$B$2)+('month 3 only'!$B$2*(O393-1))),IF(N393="WON",((((O393-1)*K393)*'month 3 only'!$B$2)+('month 3 only'!$B$2*(O393-1))),IF(N393="PLACED",((((O393-1)*K393)*'month 3 only'!$B$2)-'month 3 only'!$B$2),IF(K393=0,-'month 3 only'!$B$2,IF(K393=0,-'month 3 only'!$B$2,-('month 3 only'!$B$2*2)))))))*D393))</f>
        <v>0</v>
      </c>
    </row>
    <row r="394" spans="9:18" ht="15" x14ac:dyDescent="0.2">
      <c r="I394" s="10"/>
      <c r="J394" s="10"/>
      <c r="K394" s="10"/>
      <c r="N394" s="7"/>
      <c r="O394" s="19">
        <f>((H394-1)*(1-(IF(I394="no",0,'month 3 only'!$B$3)))+1)</f>
        <v>5.0000000000000044E-2</v>
      </c>
      <c r="P394" s="19">
        <f t="shared" si="6"/>
        <v>0</v>
      </c>
      <c r="Q3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4" s="20">
        <f>IF(ISBLANK(N394),,IF(ISBLANK(H394),,(IF(N394="WON-EW",((((O394-1)*K394)*'month 3 only'!$B$2)+('month 3 only'!$B$2*(O394-1))),IF(N394="WON",((((O394-1)*K394)*'month 3 only'!$B$2)+('month 3 only'!$B$2*(O394-1))),IF(N394="PLACED",((((O394-1)*K394)*'month 3 only'!$B$2)-'month 3 only'!$B$2),IF(K394=0,-'month 3 only'!$B$2,IF(K394=0,-'month 3 only'!$B$2,-('month 3 only'!$B$2*2)))))))*D394))</f>
        <v>0</v>
      </c>
    </row>
    <row r="395" spans="9:18" ht="15" x14ac:dyDescent="0.2">
      <c r="I395" s="10"/>
      <c r="J395" s="10"/>
      <c r="K395" s="10"/>
      <c r="N395" s="7"/>
      <c r="O395" s="19">
        <f>((H395-1)*(1-(IF(I395="no",0,'month 3 only'!$B$3)))+1)</f>
        <v>5.0000000000000044E-2</v>
      </c>
      <c r="P395" s="19">
        <f t="shared" si="6"/>
        <v>0</v>
      </c>
      <c r="Q3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5" s="20">
        <f>IF(ISBLANK(N395),,IF(ISBLANK(H395),,(IF(N395="WON-EW",((((O395-1)*K395)*'month 3 only'!$B$2)+('month 3 only'!$B$2*(O395-1))),IF(N395="WON",((((O395-1)*K395)*'month 3 only'!$B$2)+('month 3 only'!$B$2*(O395-1))),IF(N395="PLACED",((((O395-1)*K395)*'month 3 only'!$B$2)-'month 3 only'!$B$2),IF(K395=0,-'month 3 only'!$B$2,IF(K395=0,-'month 3 only'!$B$2,-('month 3 only'!$B$2*2)))))))*D395))</f>
        <v>0</v>
      </c>
    </row>
    <row r="396" spans="9:18" ht="15" x14ac:dyDescent="0.2">
      <c r="I396" s="10"/>
      <c r="J396" s="10"/>
      <c r="K396" s="10"/>
      <c r="N396" s="7"/>
      <c r="O396" s="19">
        <f>((H396-1)*(1-(IF(I396="no",0,'month 3 only'!$B$3)))+1)</f>
        <v>5.0000000000000044E-2</v>
      </c>
      <c r="P396" s="19">
        <f t="shared" si="6"/>
        <v>0</v>
      </c>
      <c r="Q3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6" s="20">
        <f>IF(ISBLANK(N396),,IF(ISBLANK(H396),,(IF(N396="WON-EW",((((O396-1)*K396)*'month 3 only'!$B$2)+('month 3 only'!$B$2*(O396-1))),IF(N396="WON",((((O396-1)*K396)*'month 3 only'!$B$2)+('month 3 only'!$B$2*(O396-1))),IF(N396="PLACED",((((O396-1)*K396)*'month 3 only'!$B$2)-'month 3 only'!$B$2),IF(K396=0,-'month 3 only'!$B$2,IF(K396=0,-'month 3 only'!$B$2,-('month 3 only'!$B$2*2)))))))*D396))</f>
        <v>0</v>
      </c>
    </row>
    <row r="397" spans="9:18" ht="15" x14ac:dyDescent="0.2">
      <c r="I397" s="10"/>
      <c r="J397" s="10"/>
      <c r="K397" s="10"/>
      <c r="N397" s="7"/>
      <c r="O397" s="19">
        <f>((H397-1)*(1-(IF(I397="no",0,'month 3 only'!$B$3)))+1)</f>
        <v>5.0000000000000044E-2</v>
      </c>
      <c r="P397" s="19">
        <f t="shared" si="6"/>
        <v>0</v>
      </c>
      <c r="Q3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7" s="20">
        <f>IF(ISBLANK(N397),,IF(ISBLANK(H397),,(IF(N397="WON-EW",((((O397-1)*K397)*'month 3 only'!$B$2)+('month 3 only'!$B$2*(O397-1))),IF(N397="WON",((((O397-1)*K397)*'month 3 only'!$B$2)+('month 3 only'!$B$2*(O397-1))),IF(N397="PLACED",((((O397-1)*K397)*'month 3 only'!$B$2)-'month 3 only'!$B$2),IF(K397=0,-'month 3 only'!$B$2,IF(K397=0,-'month 3 only'!$B$2,-('month 3 only'!$B$2*2)))))))*D397))</f>
        <v>0</v>
      </c>
    </row>
    <row r="398" spans="9:18" ht="15" x14ac:dyDescent="0.2">
      <c r="I398" s="10"/>
      <c r="J398" s="10"/>
      <c r="K398" s="10"/>
      <c r="N398" s="7"/>
      <c r="O398" s="19">
        <f>((H398-1)*(1-(IF(I398="no",0,'month 3 only'!$B$3)))+1)</f>
        <v>5.0000000000000044E-2</v>
      </c>
      <c r="P398" s="19">
        <f t="shared" si="6"/>
        <v>0</v>
      </c>
      <c r="Q3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8" s="20">
        <f>IF(ISBLANK(N398),,IF(ISBLANK(H398),,(IF(N398="WON-EW",((((O398-1)*K398)*'month 3 only'!$B$2)+('month 3 only'!$B$2*(O398-1))),IF(N398="WON",((((O398-1)*K398)*'month 3 only'!$B$2)+('month 3 only'!$B$2*(O398-1))),IF(N398="PLACED",((((O398-1)*K398)*'month 3 only'!$B$2)-'month 3 only'!$B$2),IF(K398=0,-'month 3 only'!$B$2,IF(K398=0,-'month 3 only'!$B$2,-('month 3 only'!$B$2*2)))))))*D398))</f>
        <v>0</v>
      </c>
    </row>
    <row r="399" spans="9:18" ht="15" x14ac:dyDescent="0.2">
      <c r="I399" s="10"/>
      <c r="J399" s="10"/>
      <c r="K399" s="10"/>
      <c r="N399" s="7"/>
      <c r="O399" s="19">
        <f>((H399-1)*(1-(IF(I399="no",0,'month 3 only'!$B$3)))+1)</f>
        <v>5.0000000000000044E-2</v>
      </c>
      <c r="P399" s="19">
        <f t="shared" si="6"/>
        <v>0</v>
      </c>
      <c r="Q3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9" s="20">
        <f>IF(ISBLANK(N399),,IF(ISBLANK(H399),,(IF(N399="WON-EW",((((O399-1)*K399)*'month 3 only'!$B$2)+('month 3 only'!$B$2*(O399-1))),IF(N399="WON",((((O399-1)*K399)*'month 3 only'!$B$2)+('month 3 only'!$B$2*(O399-1))),IF(N399="PLACED",((((O399-1)*K399)*'month 3 only'!$B$2)-'month 3 only'!$B$2),IF(K399=0,-'month 3 only'!$B$2,IF(K399=0,-'month 3 only'!$B$2,-('month 3 only'!$B$2*2)))))))*D399))</f>
        <v>0</v>
      </c>
    </row>
    <row r="400" spans="9:18" ht="15" x14ac:dyDescent="0.2">
      <c r="I400" s="10"/>
      <c r="J400" s="10"/>
      <c r="K400" s="10"/>
      <c r="N400" s="7"/>
      <c r="O400" s="19">
        <f>((H400-1)*(1-(IF(I400="no",0,'month 3 only'!$B$3)))+1)</f>
        <v>5.0000000000000044E-2</v>
      </c>
      <c r="P400" s="19">
        <f t="shared" si="6"/>
        <v>0</v>
      </c>
      <c r="Q4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0" s="20">
        <f>IF(ISBLANK(N400),,IF(ISBLANK(H400),,(IF(N400="WON-EW",((((O400-1)*K400)*'month 3 only'!$B$2)+('month 3 only'!$B$2*(O400-1))),IF(N400="WON",((((O400-1)*K400)*'month 3 only'!$B$2)+('month 3 only'!$B$2*(O400-1))),IF(N400="PLACED",((((O400-1)*K400)*'month 3 only'!$B$2)-'month 3 only'!$B$2),IF(K400=0,-'month 3 only'!$B$2,IF(K400=0,-'month 3 only'!$B$2,-('month 3 only'!$B$2*2)))))))*D400))</f>
        <v>0</v>
      </c>
    </row>
    <row r="401" spans="9:18" ht="15" x14ac:dyDescent="0.2">
      <c r="I401" s="10"/>
      <c r="J401" s="10"/>
      <c r="K401" s="10"/>
      <c r="N401" s="7"/>
      <c r="O401" s="19">
        <f>((H401-1)*(1-(IF(I401="no",0,'month 3 only'!$B$3)))+1)</f>
        <v>5.0000000000000044E-2</v>
      </c>
      <c r="P401" s="19">
        <f t="shared" si="6"/>
        <v>0</v>
      </c>
      <c r="Q4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1" s="20">
        <f>IF(ISBLANK(N401),,IF(ISBLANK(H401),,(IF(N401="WON-EW",((((O401-1)*K401)*'month 3 only'!$B$2)+('month 3 only'!$B$2*(O401-1))),IF(N401="WON",((((O401-1)*K401)*'month 3 only'!$B$2)+('month 3 only'!$B$2*(O401-1))),IF(N401="PLACED",((((O401-1)*K401)*'month 3 only'!$B$2)-'month 3 only'!$B$2),IF(K401=0,-'month 3 only'!$B$2,IF(K401=0,-'month 3 only'!$B$2,-('month 3 only'!$B$2*2)))))))*D401))</f>
        <v>0</v>
      </c>
    </row>
    <row r="402" spans="9:18" ht="15" x14ac:dyDescent="0.2">
      <c r="I402" s="10"/>
      <c r="J402" s="10"/>
      <c r="K402" s="10"/>
      <c r="N402" s="7"/>
      <c r="O402" s="19">
        <f>((H402-1)*(1-(IF(I402="no",0,'month 3 only'!$B$3)))+1)</f>
        <v>5.0000000000000044E-2</v>
      </c>
      <c r="P402" s="19">
        <f t="shared" si="6"/>
        <v>0</v>
      </c>
      <c r="Q4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2" s="20">
        <f>IF(ISBLANK(N402),,IF(ISBLANK(H402),,(IF(N402="WON-EW",((((O402-1)*K402)*'month 3 only'!$B$2)+('month 3 only'!$B$2*(O402-1))),IF(N402="WON",((((O402-1)*K402)*'month 3 only'!$B$2)+('month 3 only'!$B$2*(O402-1))),IF(N402="PLACED",((((O402-1)*K402)*'month 3 only'!$B$2)-'month 3 only'!$B$2),IF(K402=0,-'month 3 only'!$B$2,IF(K402=0,-'month 3 only'!$B$2,-('month 3 only'!$B$2*2)))))))*D402))</f>
        <v>0</v>
      </c>
    </row>
    <row r="403" spans="9:18" ht="15" x14ac:dyDescent="0.2">
      <c r="I403" s="10"/>
      <c r="J403" s="10"/>
      <c r="K403" s="10"/>
      <c r="N403" s="7"/>
      <c r="O403" s="19">
        <f>((H403-1)*(1-(IF(I403="no",0,'month 3 only'!$B$3)))+1)</f>
        <v>5.0000000000000044E-2</v>
      </c>
      <c r="P403" s="19">
        <f t="shared" si="6"/>
        <v>0</v>
      </c>
      <c r="Q4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3" s="20">
        <f>IF(ISBLANK(N403),,IF(ISBLANK(H403),,(IF(N403="WON-EW",((((O403-1)*K403)*'month 3 only'!$B$2)+('month 3 only'!$B$2*(O403-1))),IF(N403="WON",((((O403-1)*K403)*'month 3 only'!$B$2)+('month 3 only'!$B$2*(O403-1))),IF(N403="PLACED",((((O403-1)*K403)*'month 3 only'!$B$2)-'month 3 only'!$B$2),IF(K403=0,-'month 3 only'!$B$2,IF(K403=0,-'month 3 only'!$B$2,-('month 3 only'!$B$2*2)))))))*D403))</f>
        <v>0</v>
      </c>
    </row>
    <row r="404" spans="9:18" ht="15" x14ac:dyDescent="0.2">
      <c r="I404" s="10"/>
      <c r="J404" s="10"/>
      <c r="K404" s="10"/>
      <c r="N404" s="7"/>
      <c r="O404" s="19">
        <f>((H404-1)*(1-(IF(I404="no",0,'month 3 only'!$B$3)))+1)</f>
        <v>5.0000000000000044E-2</v>
      </c>
      <c r="P404" s="19">
        <f t="shared" si="6"/>
        <v>0</v>
      </c>
      <c r="Q4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4" s="20">
        <f>IF(ISBLANK(N404),,IF(ISBLANK(H404),,(IF(N404="WON-EW",((((O404-1)*K404)*'month 3 only'!$B$2)+('month 3 only'!$B$2*(O404-1))),IF(N404="WON",((((O404-1)*K404)*'month 3 only'!$B$2)+('month 3 only'!$B$2*(O404-1))),IF(N404="PLACED",((((O404-1)*K404)*'month 3 only'!$B$2)-'month 3 only'!$B$2),IF(K404=0,-'month 3 only'!$B$2,IF(K404=0,-'month 3 only'!$B$2,-('month 3 only'!$B$2*2)))))))*D404))</f>
        <v>0</v>
      </c>
    </row>
    <row r="405" spans="9:18" ht="15" x14ac:dyDescent="0.2">
      <c r="I405" s="10"/>
      <c r="J405" s="10"/>
      <c r="K405" s="10"/>
      <c r="N405" s="7"/>
      <c r="O405" s="19">
        <f>((H405-1)*(1-(IF(I405="no",0,'month 3 only'!$B$3)))+1)</f>
        <v>5.0000000000000044E-2</v>
      </c>
      <c r="P405" s="19">
        <f t="shared" si="6"/>
        <v>0</v>
      </c>
      <c r="Q4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5" s="20">
        <f>IF(ISBLANK(N405),,IF(ISBLANK(H405),,(IF(N405="WON-EW",((((O405-1)*K405)*'month 3 only'!$B$2)+('month 3 only'!$B$2*(O405-1))),IF(N405="WON",((((O405-1)*K405)*'month 3 only'!$B$2)+('month 3 only'!$B$2*(O405-1))),IF(N405="PLACED",((((O405-1)*K405)*'month 3 only'!$B$2)-'month 3 only'!$B$2),IF(K405=0,-'month 3 only'!$B$2,IF(K405=0,-'month 3 only'!$B$2,-('month 3 only'!$B$2*2)))))))*D405))</f>
        <v>0</v>
      </c>
    </row>
    <row r="406" spans="9:18" ht="15" x14ac:dyDescent="0.2">
      <c r="I406" s="10"/>
      <c r="J406" s="10"/>
      <c r="K406" s="10"/>
      <c r="N406" s="7"/>
      <c r="O406" s="19">
        <f>((H406-1)*(1-(IF(I406="no",0,'month 3 only'!$B$3)))+1)</f>
        <v>5.0000000000000044E-2</v>
      </c>
      <c r="P406" s="19">
        <f t="shared" si="6"/>
        <v>0</v>
      </c>
      <c r="Q4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6" s="20">
        <f>IF(ISBLANK(N406),,IF(ISBLANK(H406),,(IF(N406="WON-EW",((((O406-1)*K406)*'month 3 only'!$B$2)+('month 3 only'!$B$2*(O406-1))),IF(N406="WON",((((O406-1)*K406)*'month 3 only'!$B$2)+('month 3 only'!$B$2*(O406-1))),IF(N406="PLACED",((((O406-1)*K406)*'month 3 only'!$B$2)-'month 3 only'!$B$2),IF(K406=0,-'month 3 only'!$B$2,IF(K406=0,-'month 3 only'!$B$2,-('month 3 only'!$B$2*2)))))))*D406))</f>
        <v>0</v>
      </c>
    </row>
    <row r="407" spans="9:18" ht="15" x14ac:dyDescent="0.2">
      <c r="I407" s="10"/>
      <c r="J407" s="10"/>
      <c r="K407" s="10"/>
      <c r="N407" s="7"/>
      <c r="O407" s="19">
        <f>((H407-1)*(1-(IF(I407="no",0,'month 3 only'!$B$3)))+1)</f>
        <v>5.0000000000000044E-2</v>
      </c>
      <c r="P407" s="19">
        <f t="shared" ref="P407:P470" si="7">D407*IF(J407="yes",2,1)</f>
        <v>0</v>
      </c>
      <c r="Q4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7" s="20">
        <f>IF(ISBLANK(N407),,IF(ISBLANK(H407),,(IF(N407="WON-EW",((((O407-1)*K407)*'month 3 only'!$B$2)+('month 3 only'!$B$2*(O407-1))),IF(N407="WON",((((O407-1)*K407)*'month 3 only'!$B$2)+('month 3 only'!$B$2*(O407-1))),IF(N407="PLACED",((((O407-1)*K407)*'month 3 only'!$B$2)-'month 3 only'!$B$2),IF(K407=0,-'month 3 only'!$B$2,IF(K407=0,-'month 3 only'!$B$2,-('month 3 only'!$B$2*2)))))))*D407))</f>
        <v>0</v>
      </c>
    </row>
    <row r="408" spans="9:18" ht="15" x14ac:dyDescent="0.2">
      <c r="I408" s="10"/>
      <c r="J408" s="10"/>
      <c r="K408" s="10"/>
      <c r="N408" s="7"/>
      <c r="O408" s="19">
        <f>((H408-1)*(1-(IF(I408="no",0,'month 3 only'!$B$3)))+1)</f>
        <v>5.0000000000000044E-2</v>
      </c>
      <c r="P408" s="19">
        <f t="shared" si="7"/>
        <v>0</v>
      </c>
      <c r="Q4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8" s="20">
        <f>IF(ISBLANK(N408),,IF(ISBLANK(H408),,(IF(N408="WON-EW",((((O408-1)*K408)*'month 3 only'!$B$2)+('month 3 only'!$B$2*(O408-1))),IF(N408="WON",((((O408-1)*K408)*'month 3 only'!$B$2)+('month 3 only'!$B$2*(O408-1))),IF(N408="PLACED",((((O408-1)*K408)*'month 3 only'!$B$2)-'month 3 only'!$B$2),IF(K408=0,-'month 3 only'!$B$2,IF(K408=0,-'month 3 only'!$B$2,-('month 3 only'!$B$2*2)))))))*D408))</f>
        <v>0</v>
      </c>
    </row>
    <row r="409" spans="9:18" ht="15" x14ac:dyDescent="0.2">
      <c r="I409" s="10"/>
      <c r="J409" s="10"/>
      <c r="K409" s="10"/>
      <c r="N409" s="7"/>
      <c r="O409" s="19">
        <f>((H409-1)*(1-(IF(I409="no",0,'month 3 only'!$B$3)))+1)</f>
        <v>5.0000000000000044E-2</v>
      </c>
      <c r="P409" s="19">
        <f t="shared" si="7"/>
        <v>0</v>
      </c>
      <c r="Q4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9" s="20">
        <f>IF(ISBLANK(N409),,IF(ISBLANK(H409),,(IF(N409="WON-EW",((((O409-1)*K409)*'month 3 only'!$B$2)+('month 3 only'!$B$2*(O409-1))),IF(N409="WON",((((O409-1)*K409)*'month 3 only'!$B$2)+('month 3 only'!$B$2*(O409-1))),IF(N409="PLACED",((((O409-1)*K409)*'month 3 only'!$B$2)-'month 3 only'!$B$2),IF(K409=0,-'month 3 only'!$B$2,IF(K409=0,-'month 3 only'!$B$2,-('month 3 only'!$B$2*2)))))))*D409))</f>
        <v>0</v>
      </c>
    </row>
    <row r="410" spans="9:18" ht="15" x14ac:dyDescent="0.2">
      <c r="I410" s="10"/>
      <c r="J410" s="10"/>
      <c r="K410" s="10"/>
      <c r="N410" s="7"/>
      <c r="O410" s="19">
        <f>((H410-1)*(1-(IF(I410="no",0,'month 3 only'!$B$3)))+1)</f>
        <v>5.0000000000000044E-2</v>
      </c>
      <c r="P410" s="19">
        <f t="shared" si="7"/>
        <v>0</v>
      </c>
      <c r="Q4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0" s="20">
        <f>IF(ISBLANK(N410),,IF(ISBLANK(H410),,(IF(N410="WON-EW",((((O410-1)*K410)*'month 3 only'!$B$2)+('month 3 only'!$B$2*(O410-1))),IF(N410="WON",((((O410-1)*K410)*'month 3 only'!$B$2)+('month 3 only'!$B$2*(O410-1))),IF(N410="PLACED",((((O410-1)*K410)*'month 3 only'!$B$2)-'month 3 only'!$B$2),IF(K410=0,-'month 3 only'!$B$2,IF(K410=0,-'month 3 only'!$B$2,-('month 3 only'!$B$2*2)))))))*D410))</f>
        <v>0</v>
      </c>
    </row>
    <row r="411" spans="9:18" ht="15" x14ac:dyDescent="0.2">
      <c r="I411" s="10"/>
      <c r="J411" s="10"/>
      <c r="K411" s="10"/>
      <c r="N411" s="7"/>
      <c r="O411" s="19">
        <f>((H411-1)*(1-(IF(I411="no",0,'month 3 only'!$B$3)))+1)</f>
        <v>5.0000000000000044E-2</v>
      </c>
      <c r="P411" s="19">
        <f t="shared" si="7"/>
        <v>0</v>
      </c>
      <c r="Q4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1" s="20">
        <f>IF(ISBLANK(N411),,IF(ISBLANK(H411),,(IF(N411="WON-EW",((((O411-1)*K411)*'month 3 only'!$B$2)+('month 3 only'!$B$2*(O411-1))),IF(N411="WON",((((O411-1)*K411)*'month 3 only'!$B$2)+('month 3 only'!$B$2*(O411-1))),IF(N411="PLACED",((((O411-1)*K411)*'month 3 only'!$B$2)-'month 3 only'!$B$2),IF(K411=0,-'month 3 only'!$B$2,IF(K411=0,-'month 3 only'!$B$2,-('month 3 only'!$B$2*2)))))))*D411))</f>
        <v>0</v>
      </c>
    </row>
    <row r="412" spans="9:18" ht="15" x14ac:dyDescent="0.2">
      <c r="I412" s="10"/>
      <c r="J412" s="10"/>
      <c r="K412" s="10"/>
      <c r="N412" s="7"/>
      <c r="O412" s="19">
        <f>((H412-1)*(1-(IF(I412="no",0,'month 3 only'!$B$3)))+1)</f>
        <v>5.0000000000000044E-2</v>
      </c>
      <c r="P412" s="19">
        <f t="shared" si="7"/>
        <v>0</v>
      </c>
      <c r="Q4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2" s="20">
        <f>IF(ISBLANK(N412),,IF(ISBLANK(H412),,(IF(N412="WON-EW",((((O412-1)*K412)*'month 3 only'!$B$2)+('month 3 only'!$B$2*(O412-1))),IF(N412="WON",((((O412-1)*K412)*'month 3 only'!$B$2)+('month 3 only'!$B$2*(O412-1))),IF(N412="PLACED",((((O412-1)*K412)*'month 3 only'!$B$2)-'month 3 only'!$B$2),IF(K412=0,-'month 3 only'!$B$2,IF(K412=0,-'month 3 only'!$B$2,-('month 3 only'!$B$2*2)))))))*D412))</f>
        <v>0</v>
      </c>
    </row>
    <row r="413" spans="9:18" ht="15" x14ac:dyDescent="0.2">
      <c r="I413" s="10"/>
      <c r="J413" s="10"/>
      <c r="K413" s="10"/>
      <c r="N413" s="7"/>
      <c r="O413" s="19">
        <f>((H413-1)*(1-(IF(I413="no",0,'month 3 only'!$B$3)))+1)</f>
        <v>5.0000000000000044E-2</v>
      </c>
      <c r="P413" s="19">
        <f t="shared" si="7"/>
        <v>0</v>
      </c>
      <c r="Q4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3" s="20">
        <f>IF(ISBLANK(N413),,IF(ISBLANK(H413),,(IF(N413="WON-EW",((((O413-1)*K413)*'month 3 only'!$B$2)+('month 3 only'!$B$2*(O413-1))),IF(N413="WON",((((O413-1)*K413)*'month 3 only'!$B$2)+('month 3 only'!$B$2*(O413-1))),IF(N413="PLACED",((((O413-1)*K413)*'month 3 only'!$B$2)-'month 3 only'!$B$2),IF(K413=0,-'month 3 only'!$B$2,IF(K413=0,-'month 3 only'!$B$2,-('month 3 only'!$B$2*2)))))))*D413))</f>
        <v>0</v>
      </c>
    </row>
    <row r="414" spans="9:18" ht="15" x14ac:dyDescent="0.2">
      <c r="I414" s="10"/>
      <c r="J414" s="10"/>
      <c r="K414" s="10"/>
      <c r="N414" s="7"/>
      <c r="O414" s="19">
        <f>((H414-1)*(1-(IF(I414="no",0,'month 3 only'!$B$3)))+1)</f>
        <v>5.0000000000000044E-2</v>
      </c>
      <c r="P414" s="19">
        <f t="shared" si="7"/>
        <v>0</v>
      </c>
      <c r="Q4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4" s="20">
        <f>IF(ISBLANK(N414),,IF(ISBLANK(H414),,(IF(N414="WON-EW",((((O414-1)*K414)*'month 3 only'!$B$2)+('month 3 only'!$B$2*(O414-1))),IF(N414="WON",((((O414-1)*K414)*'month 3 only'!$B$2)+('month 3 only'!$B$2*(O414-1))),IF(N414="PLACED",((((O414-1)*K414)*'month 3 only'!$B$2)-'month 3 only'!$B$2),IF(K414=0,-'month 3 only'!$B$2,IF(K414=0,-'month 3 only'!$B$2,-('month 3 only'!$B$2*2)))))))*D414))</f>
        <v>0</v>
      </c>
    </row>
    <row r="415" spans="9:18" ht="15" x14ac:dyDescent="0.2">
      <c r="I415" s="10"/>
      <c r="J415" s="10"/>
      <c r="K415" s="10"/>
      <c r="N415" s="7"/>
      <c r="O415" s="19">
        <f>((H415-1)*(1-(IF(I415="no",0,'month 3 only'!$B$3)))+1)</f>
        <v>5.0000000000000044E-2</v>
      </c>
      <c r="P415" s="19">
        <f t="shared" si="7"/>
        <v>0</v>
      </c>
      <c r="Q4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5" s="20">
        <f>IF(ISBLANK(N415),,IF(ISBLANK(H415),,(IF(N415="WON-EW",((((O415-1)*K415)*'month 3 only'!$B$2)+('month 3 only'!$B$2*(O415-1))),IF(N415="WON",((((O415-1)*K415)*'month 3 only'!$B$2)+('month 3 only'!$B$2*(O415-1))),IF(N415="PLACED",((((O415-1)*K415)*'month 3 only'!$B$2)-'month 3 only'!$B$2),IF(K415=0,-'month 3 only'!$B$2,IF(K415=0,-'month 3 only'!$B$2,-('month 3 only'!$B$2*2)))))))*D415))</f>
        <v>0</v>
      </c>
    </row>
    <row r="416" spans="9:18" ht="15" x14ac:dyDescent="0.2">
      <c r="I416" s="10"/>
      <c r="J416" s="10"/>
      <c r="K416" s="10"/>
      <c r="N416" s="7"/>
      <c r="O416" s="19">
        <f>((H416-1)*(1-(IF(I416="no",0,'month 3 only'!$B$3)))+1)</f>
        <v>5.0000000000000044E-2</v>
      </c>
      <c r="P416" s="19">
        <f t="shared" si="7"/>
        <v>0</v>
      </c>
      <c r="Q4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6" s="20">
        <f>IF(ISBLANK(N416),,IF(ISBLANK(H416),,(IF(N416="WON-EW",((((O416-1)*K416)*'month 3 only'!$B$2)+('month 3 only'!$B$2*(O416-1))),IF(N416="WON",((((O416-1)*K416)*'month 3 only'!$B$2)+('month 3 only'!$B$2*(O416-1))),IF(N416="PLACED",((((O416-1)*K416)*'month 3 only'!$B$2)-'month 3 only'!$B$2),IF(K416=0,-'month 3 only'!$B$2,IF(K416=0,-'month 3 only'!$B$2,-('month 3 only'!$B$2*2)))))))*D416))</f>
        <v>0</v>
      </c>
    </row>
    <row r="417" spans="9:18" ht="15" x14ac:dyDescent="0.2">
      <c r="I417" s="10"/>
      <c r="J417" s="10"/>
      <c r="K417" s="10"/>
      <c r="N417" s="7"/>
      <c r="O417" s="19">
        <f>((H417-1)*(1-(IF(I417="no",0,'month 3 only'!$B$3)))+1)</f>
        <v>5.0000000000000044E-2</v>
      </c>
      <c r="P417" s="19">
        <f t="shared" si="7"/>
        <v>0</v>
      </c>
      <c r="Q4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7" s="20">
        <f>IF(ISBLANK(N417),,IF(ISBLANK(H417),,(IF(N417="WON-EW",((((O417-1)*K417)*'month 3 only'!$B$2)+('month 3 only'!$B$2*(O417-1))),IF(N417="WON",((((O417-1)*K417)*'month 3 only'!$B$2)+('month 3 only'!$B$2*(O417-1))),IF(N417="PLACED",((((O417-1)*K417)*'month 3 only'!$B$2)-'month 3 only'!$B$2),IF(K417=0,-'month 3 only'!$B$2,IF(K417=0,-'month 3 only'!$B$2,-('month 3 only'!$B$2*2)))))))*D417))</f>
        <v>0</v>
      </c>
    </row>
    <row r="418" spans="9:18" ht="15" x14ac:dyDescent="0.2">
      <c r="I418" s="10"/>
      <c r="J418" s="10"/>
      <c r="K418" s="10"/>
      <c r="N418" s="7"/>
      <c r="O418" s="19">
        <f>((H418-1)*(1-(IF(I418="no",0,'month 3 only'!$B$3)))+1)</f>
        <v>5.0000000000000044E-2</v>
      </c>
      <c r="P418" s="19">
        <f t="shared" si="7"/>
        <v>0</v>
      </c>
      <c r="Q4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8" s="20">
        <f>IF(ISBLANK(N418),,IF(ISBLANK(H418),,(IF(N418="WON-EW",((((O418-1)*K418)*'month 3 only'!$B$2)+('month 3 only'!$B$2*(O418-1))),IF(N418="WON",((((O418-1)*K418)*'month 3 only'!$B$2)+('month 3 only'!$B$2*(O418-1))),IF(N418="PLACED",((((O418-1)*K418)*'month 3 only'!$B$2)-'month 3 only'!$B$2),IF(K418=0,-'month 3 only'!$B$2,IF(K418=0,-'month 3 only'!$B$2,-('month 3 only'!$B$2*2)))))))*D418))</f>
        <v>0</v>
      </c>
    </row>
    <row r="419" spans="9:18" ht="15" x14ac:dyDescent="0.2">
      <c r="I419" s="10"/>
      <c r="J419" s="10"/>
      <c r="K419" s="10"/>
      <c r="N419" s="7"/>
      <c r="O419" s="19">
        <f>((H419-1)*(1-(IF(I419="no",0,'month 3 only'!$B$3)))+1)</f>
        <v>5.0000000000000044E-2</v>
      </c>
      <c r="P419" s="19">
        <f t="shared" si="7"/>
        <v>0</v>
      </c>
      <c r="Q4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9" s="20">
        <f>IF(ISBLANK(N419),,IF(ISBLANK(H419),,(IF(N419="WON-EW",((((O419-1)*K419)*'month 3 only'!$B$2)+('month 3 only'!$B$2*(O419-1))),IF(N419="WON",((((O419-1)*K419)*'month 3 only'!$B$2)+('month 3 only'!$B$2*(O419-1))),IF(N419="PLACED",((((O419-1)*K419)*'month 3 only'!$B$2)-'month 3 only'!$B$2),IF(K419=0,-'month 3 only'!$B$2,IF(K419=0,-'month 3 only'!$B$2,-('month 3 only'!$B$2*2)))))))*D419))</f>
        <v>0</v>
      </c>
    </row>
    <row r="420" spans="9:18" ht="15" x14ac:dyDescent="0.2">
      <c r="I420" s="10"/>
      <c r="J420" s="10"/>
      <c r="K420" s="10"/>
      <c r="N420" s="7"/>
      <c r="O420" s="19">
        <f>((H420-1)*(1-(IF(I420="no",0,'month 3 only'!$B$3)))+1)</f>
        <v>5.0000000000000044E-2</v>
      </c>
      <c r="P420" s="19">
        <f t="shared" si="7"/>
        <v>0</v>
      </c>
      <c r="Q4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0" s="20">
        <f>IF(ISBLANK(N420),,IF(ISBLANK(H420),,(IF(N420="WON-EW",((((O420-1)*K420)*'month 3 only'!$B$2)+('month 3 only'!$B$2*(O420-1))),IF(N420="WON",((((O420-1)*K420)*'month 3 only'!$B$2)+('month 3 only'!$B$2*(O420-1))),IF(N420="PLACED",((((O420-1)*K420)*'month 3 only'!$B$2)-'month 3 only'!$B$2),IF(K420=0,-'month 3 only'!$B$2,IF(K420=0,-'month 3 only'!$B$2,-('month 3 only'!$B$2*2)))))))*D420))</f>
        <v>0</v>
      </c>
    </row>
    <row r="421" spans="9:18" ht="15" x14ac:dyDescent="0.2">
      <c r="I421" s="10"/>
      <c r="J421" s="10"/>
      <c r="K421" s="10"/>
      <c r="N421" s="7"/>
      <c r="O421" s="19">
        <f>((H421-1)*(1-(IF(I421="no",0,'month 3 only'!$B$3)))+1)</f>
        <v>5.0000000000000044E-2</v>
      </c>
      <c r="P421" s="19">
        <f t="shared" si="7"/>
        <v>0</v>
      </c>
      <c r="Q4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1" s="20">
        <f>IF(ISBLANK(N421),,IF(ISBLANK(H421),,(IF(N421="WON-EW",((((O421-1)*K421)*'month 3 only'!$B$2)+('month 3 only'!$B$2*(O421-1))),IF(N421="WON",((((O421-1)*K421)*'month 3 only'!$B$2)+('month 3 only'!$B$2*(O421-1))),IF(N421="PLACED",((((O421-1)*K421)*'month 3 only'!$B$2)-'month 3 only'!$B$2),IF(K421=0,-'month 3 only'!$B$2,IF(K421=0,-'month 3 only'!$B$2,-('month 3 only'!$B$2*2)))))))*D421))</f>
        <v>0</v>
      </c>
    </row>
    <row r="422" spans="9:18" ht="15" x14ac:dyDescent="0.2">
      <c r="I422" s="10"/>
      <c r="J422" s="10"/>
      <c r="K422" s="10"/>
      <c r="N422" s="7"/>
      <c r="O422" s="19">
        <f>((H422-1)*(1-(IF(I422="no",0,'month 3 only'!$B$3)))+1)</f>
        <v>5.0000000000000044E-2</v>
      </c>
      <c r="P422" s="19">
        <f t="shared" si="7"/>
        <v>0</v>
      </c>
      <c r="Q4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2" s="20">
        <f>IF(ISBLANK(N422),,IF(ISBLANK(H422),,(IF(N422="WON-EW",((((O422-1)*K422)*'month 3 only'!$B$2)+('month 3 only'!$B$2*(O422-1))),IF(N422="WON",((((O422-1)*K422)*'month 3 only'!$B$2)+('month 3 only'!$B$2*(O422-1))),IF(N422="PLACED",((((O422-1)*K422)*'month 3 only'!$B$2)-'month 3 only'!$B$2),IF(K422=0,-'month 3 only'!$B$2,IF(K422=0,-'month 3 only'!$B$2,-('month 3 only'!$B$2*2)))))))*D422))</f>
        <v>0</v>
      </c>
    </row>
    <row r="423" spans="9:18" ht="15" x14ac:dyDescent="0.2">
      <c r="I423" s="10"/>
      <c r="J423" s="10"/>
      <c r="K423" s="10"/>
      <c r="N423" s="7"/>
      <c r="O423" s="19">
        <f>((H423-1)*(1-(IF(I423="no",0,'month 3 only'!$B$3)))+1)</f>
        <v>5.0000000000000044E-2</v>
      </c>
      <c r="P423" s="19">
        <f t="shared" si="7"/>
        <v>0</v>
      </c>
      <c r="Q4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3" s="20">
        <f>IF(ISBLANK(N423),,IF(ISBLANK(H423),,(IF(N423="WON-EW",((((O423-1)*K423)*'month 3 only'!$B$2)+('month 3 only'!$B$2*(O423-1))),IF(N423="WON",((((O423-1)*K423)*'month 3 only'!$B$2)+('month 3 only'!$B$2*(O423-1))),IF(N423="PLACED",((((O423-1)*K423)*'month 3 only'!$B$2)-'month 3 only'!$B$2),IF(K423=0,-'month 3 only'!$B$2,IF(K423=0,-'month 3 only'!$B$2,-('month 3 only'!$B$2*2)))))))*D423))</f>
        <v>0</v>
      </c>
    </row>
    <row r="424" spans="9:18" ht="15" x14ac:dyDescent="0.2">
      <c r="I424" s="10"/>
      <c r="J424" s="10"/>
      <c r="K424" s="10"/>
      <c r="N424" s="7"/>
      <c r="O424" s="19">
        <f>((H424-1)*(1-(IF(I424="no",0,'month 3 only'!$B$3)))+1)</f>
        <v>5.0000000000000044E-2</v>
      </c>
      <c r="P424" s="19">
        <f t="shared" si="7"/>
        <v>0</v>
      </c>
      <c r="Q4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4" s="20">
        <f>IF(ISBLANK(N424),,IF(ISBLANK(H424),,(IF(N424="WON-EW",((((O424-1)*K424)*'month 3 only'!$B$2)+('month 3 only'!$B$2*(O424-1))),IF(N424="WON",((((O424-1)*K424)*'month 3 only'!$B$2)+('month 3 only'!$B$2*(O424-1))),IF(N424="PLACED",((((O424-1)*K424)*'month 3 only'!$B$2)-'month 3 only'!$B$2),IF(K424=0,-'month 3 only'!$B$2,IF(K424=0,-'month 3 only'!$B$2,-('month 3 only'!$B$2*2)))))))*D424))</f>
        <v>0</v>
      </c>
    </row>
    <row r="425" spans="9:18" ht="15" x14ac:dyDescent="0.2">
      <c r="I425" s="10"/>
      <c r="J425" s="10"/>
      <c r="K425" s="10"/>
      <c r="N425" s="7"/>
      <c r="O425" s="19">
        <f>((H425-1)*(1-(IF(I425="no",0,'month 3 only'!$B$3)))+1)</f>
        <v>5.0000000000000044E-2</v>
      </c>
      <c r="P425" s="19">
        <f t="shared" si="7"/>
        <v>0</v>
      </c>
      <c r="Q4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5" s="20">
        <f>IF(ISBLANK(N425),,IF(ISBLANK(H425),,(IF(N425="WON-EW",((((O425-1)*K425)*'month 3 only'!$B$2)+('month 3 only'!$B$2*(O425-1))),IF(N425="WON",((((O425-1)*K425)*'month 3 only'!$B$2)+('month 3 only'!$B$2*(O425-1))),IF(N425="PLACED",((((O425-1)*K425)*'month 3 only'!$B$2)-'month 3 only'!$B$2),IF(K425=0,-'month 3 only'!$B$2,IF(K425=0,-'month 3 only'!$B$2,-('month 3 only'!$B$2*2)))))))*D425))</f>
        <v>0</v>
      </c>
    </row>
    <row r="426" spans="9:18" ht="15" x14ac:dyDescent="0.2">
      <c r="I426" s="10"/>
      <c r="J426" s="10"/>
      <c r="K426" s="10"/>
      <c r="N426" s="7"/>
      <c r="O426" s="19">
        <f>((H426-1)*(1-(IF(I426="no",0,'month 3 only'!$B$3)))+1)</f>
        <v>5.0000000000000044E-2</v>
      </c>
      <c r="P426" s="19">
        <f t="shared" si="7"/>
        <v>0</v>
      </c>
      <c r="Q4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6" s="20">
        <f>IF(ISBLANK(N426),,IF(ISBLANK(H426),,(IF(N426="WON-EW",((((O426-1)*K426)*'month 3 only'!$B$2)+('month 3 only'!$B$2*(O426-1))),IF(N426="WON",((((O426-1)*K426)*'month 3 only'!$B$2)+('month 3 only'!$B$2*(O426-1))),IF(N426="PLACED",((((O426-1)*K426)*'month 3 only'!$B$2)-'month 3 only'!$B$2),IF(K426=0,-'month 3 only'!$B$2,IF(K426=0,-'month 3 only'!$B$2,-('month 3 only'!$B$2*2)))))))*D426))</f>
        <v>0</v>
      </c>
    </row>
    <row r="427" spans="9:18" ht="15" x14ac:dyDescent="0.2">
      <c r="I427" s="10"/>
      <c r="J427" s="10"/>
      <c r="K427" s="10"/>
      <c r="N427" s="7"/>
      <c r="O427" s="19">
        <f>((H427-1)*(1-(IF(I427="no",0,'month 3 only'!$B$3)))+1)</f>
        <v>5.0000000000000044E-2</v>
      </c>
      <c r="P427" s="19">
        <f t="shared" si="7"/>
        <v>0</v>
      </c>
      <c r="Q4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7" s="20">
        <f>IF(ISBLANK(N427),,IF(ISBLANK(H427),,(IF(N427="WON-EW",((((O427-1)*K427)*'month 3 only'!$B$2)+('month 3 only'!$B$2*(O427-1))),IF(N427="WON",((((O427-1)*K427)*'month 3 only'!$B$2)+('month 3 only'!$B$2*(O427-1))),IF(N427="PLACED",((((O427-1)*K427)*'month 3 only'!$B$2)-'month 3 only'!$B$2),IF(K427=0,-'month 3 only'!$B$2,IF(K427=0,-'month 3 only'!$B$2,-('month 3 only'!$B$2*2)))))))*D427))</f>
        <v>0</v>
      </c>
    </row>
    <row r="428" spans="9:18" ht="15" x14ac:dyDescent="0.2">
      <c r="I428" s="10"/>
      <c r="J428" s="10"/>
      <c r="K428" s="10"/>
      <c r="N428" s="7"/>
      <c r="O428" s="19">
        <f>((H428-1)*(1-(IF(I428="no",0,'month 3 only'!$B$3)))+1)</f>
        <v>5.0000000000000044E-2</v>
      </c>
      <c r="P428" s="19">
        <f t="shared" si="7"/>
        <v>0</v>
      </c>
      <c r="Q4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8" s="20">
        <f>IF(ISBLANK(N428),,IF(ISBLANK(H428),,(IF(N428="WON-EW",((((O428-1)*K428)*'month 3 only'!$B$2)+('month 3 only'!$B$2*(O428-1))),IF(N428="WON",((((O428-1)*K428)*'month 3 only'!$B$2)+('month 3 only'!$B$2*(O428-1))),IF(N428="PLACED",((((O428-1)*K428)*'month 3 only'!$B$2)-'month 3 only'!$B$2),IF(K428=0,-'month 3 only'!$B$2,IF(K428=0,-'month 3 only'!$B$2,-('month 3 only'!$B$2*2)))))))*D428))</f>
        <v>0</v>
      </c>
    </row>
    <row r="429" spans="9:18" ht="15" x14ac:dyDescent="0.2">
      <c r="I429" s="10"/>
      <c r="J429" s="10"/>
      <c r="K429" s="10"/>
      <c r="N429" s="7"/>
      <c r="O429" s="19">
        <f>((H429-1)*(1-(IF(I429="no",0,'month 3 only'!$B$3)))+1)</f>
        <v>5.0000000000000044E-2</v>
      </c>
      <c r="P429" s="19">
        <f t="shared" si="7"/>
        <v>0</v>
      </c>
      <c r="Q4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9" s="20">
        <f>IF(ISBLANK(N429),,IF(ISBLANK(H429),,(IF(N429="WON-EW",((((O429-1)*K429)*'month 3 only'!$B$2)+('month 3 only'!$B$2*(O429-1))),IF(N429="WON",((((O429-1)*K429)*'month 3 only'!$B$2)+('month 3 only'!$B$2*(O429-1))),IF(N429="PLACED",((((O429-1)*K429)*'month 3 only'!$B$2)-'month 3 only'!$B$2),IF(K429=0,-'month 3 only'!$B$2,IF(K429=0,-'month 3 only'!$B$2,-('month 3 only'!$B$2*2)))))))*D429))</f>
        <v>0</v>
      </c>
    </row>
    <row r="430" spans="9:18" ht="15" x14ac:dyDescent="0.2">
      <c r="I430" s="10"/>
      <c r="J430" s="10"/>
      <c r="K430" s="10"/>
      <c r="N430" s="7"/>
      <c r="O430" s="19">
        <f>((H430-1)*(1-(IF(I430="no",0,'month 3 only'!$B$3)))+1)</f>
        <v>5.0000000000000044E-2</v>
      </c>
      <c r="P430" s="19">
        <f t="shared" si="7"/>
        <v>0</v>
      </c>
      <c r="Q4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0" s="20">
        <f>IF(ISBLANK(N430),,IF(ISBLANK(H430),,(IF(N430="WON-EW",((((O430-1)*K430)*'month 3 only'!$B$2)+('month 3 only'!$B$2*(O430-1))),IF(N430="WON",((((O430-1)*K430)*'month 3 only'!$B$2)+('month 3 only'!$B$2*(O430-1))),IF(N430="PLACED",((((O430-1)*K430)*'month 3 only'!$B$2)-'month 3 only'!$B$2),IF(K430=0,-'month 3 only'!$B$2,IF(K430=0,-'month 3 only'!$B$2,-('month 3 only'!$B$2*2)))))))*D430))</f>
        <v>0</v>
      </c>
    </row>
    <row r="431" spans="9:18" ht="15" x14ac:dyDescent="0.2">
      <c r="I431" s="10"/>
      <c r="J431" s="10"/>
      <c r="K431" s="10"/>
      <c r="N431" s="7"/>
      <c r="O431" s="19">
        <f>((H431-1)*(1-(IF(I431="no",0,'month 3 only'!$B$3)))+1)</f>
        <v>5.0000000000000044E-2</v>
      </c>
      <c r="P431" s="19">
        <f t="shared" si="7"/>
        <v>0</v>
      </c>
      <c r="Q4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1" s="20">
        <f>IF(ISBLANK(N431),,IF(ISBLANK(H431),,(IF(N431="WON-EW",((((O431-1)*K431)*'month 3 only'!$B$2)+('month 3 only'!$B$2*(O431-1))),IF(N431="WON",((((O431-1)*K431)*'month 3 only'!$B$2)+('month 3 only'!$B$2*(O431-1))),IF(N431="PLACED",((((O431-1)*K431)*'month 3 only'!$B$2)-'month 3 only'!$B$2),IF(K431=0,-'month 3 only'!$B$2,IF(K431=0,-'month 3 only'!$B$2,-('month 3 only'!$B$2*2)))))))*D431))</f>
        <v>0</v>
      </c>
    </row>
    <row r="432" spans="9:18" ht="15" x14ac:dyDescent="0.2">
      <c r="I432" s="10"/>
      <c r="J432" s="10"/>
      <c r="K432" s="10"/>
      <c r="N432" s="7"/>
      <c r="O432" s="19">
        <f>((H432-1)*(1-(IF(I432="no",0,'month 3 only'!$B$3)))+1)</f>
        <v>5.0000000000000044E-2</v>
      </c>
      <c r="P432" s="19">
        <f t="shared" si="7"/>
        <v>0</v>
      </c>
      <c r="Q4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2" s="20">
        <f>IF(ISBLANK(N432),,IF(ISBLANK(H432),,(IF(N432="WON-EW",((((O432-1)*K432)*'month 3 only'!$B$2)+('month 3 only'!$B$2*(O432-1))),IF(N432="WON",((((O432-1)*K432)*'month 3 only'!$B$2)+('month 3 only'!$B$2*(O432-1))),IF(N432="PLACED",((((O432-1)*K432)*'month 3 only'!$B$2)-'month 3 only'!$B$2),IF(K432=0,-'month 3 only'!$B$2,IF(K432=0,-'month 3 only'!$B$2,-('month 3 only'!$B$2*2)))))))*D432))</f>
        <v>0</v>
      </c>
    </row>
    <row r="433" spans="9:18" ht="15" x14ac:dyDescent="0.2">
      <c r="I433" s="10"/>
      <c r="J433" s="10"/>
      <c r="K433" s="10"/>
      <c r="N433" s="7"/>
      <c r="O433" s="19">
        <f>((H433-1)*(1-(IF(I433="no",0,'month 3 only'!$B$3)))+1)</f>
        <v>5.0000000000000044E-2</v>
      </c>
      <c r="P433" s="19">
        <f t="shared" si="7"/>
        <v>0</v>
      </c>
      <c r="Q4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3" s="20">
        <f>IF(ISBLANK(N433),,IF(ISBLANK(H433),,(IF(N433="WON-EW",((((O433-1)*K433)*'month 3 only'!$B$2)+('month 3 only'!$B$2*(O433-1))),IF(N433="WON",((((O433-1)*K433)*'month 3 only'!$B$2)+('month 3 only'!$B$2*(O433-1))),IF(N433="PLACED",((((O433-1)*K433)*'month 3 only'!$B$2)-'month 3 only'!$B$2),IF(K433=0,-'month 3 only'!$B$2,IF(K433=0,-'month 3 only'!$B$2,-('month 3 only'!$B$2*2)))))))*D433))</f>
        <v>0</v>
      </c>
    </row>
    <row r="434" spans="9:18" ht="15" x14ac:dyDescent="0.2">
      <c r="I434" s="10"/>
      <c r="J434" s="10"/>
      <c r="K434" s="10"/>
      <c r="N434" s="7"/>
      <c r="O434" s="19">
        <f>((H434-1)*(1-(IF(I434="no",0,'month 3 only'!$B$3)))+1)</f>
        <v>5.0000000000000044E-2</v>
      </c>
      <c r="P434" s="19">
        <f t="shared" si="7"/>
        <v>0</v>
      </c>
      <c r="Q4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4" s="20">
        <f>IF(ISBLANK(N434),,IF(ISBLANK(H434),,(IF(N434="WON-EW",((((O434-1)*K434)*'month 3 only'!$B$2)+('month 3 only'!$B$2*(O434-1))),IF(N434="WON",((((O434-1)*K434)*'month 3 only'!$B$2)+('month 3 only'!$B$2*(O434-1))),IF(N434="PLACED",((((O434-1)*K434)*'month 3 only'!$B$2)-'month 3 only'!$B$2),IF(K434=0,-'month 3 only'!$B$2,IF(K434=0,-'month 3 only'!$B$2,-('month 3 only'!$B$2*2)))))))*D434))</f>
        <v>0</v>
      </c>
    </row>
    <row r="435" spans="9:18" ht="15" x14ac:dyDescent="0.2">
      <c r="I435" s="10"/>
      <c r="J435" s="10"/>
      <c r="K435" s="10"/>
      <c r="N435" s="7"/>
      <c r="O435" s="19">
        <f>((H435-1)*(1-(IF(I435="no",0,'month 3 only'!$B$3)))+1)</f>
        <v>5.0000000000000044E-2</v>
      </c>
      <c r="P435" s="19">
        <f t="shared" si="7"/>
        <v>0</v>
      </c>
      <c r="Q4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5" s="20">
        <f>IF(ISBLANK(N435),,IF(ISBLANK(H435),,(IF(N435="WON-EW",((((O435-1)*K435)*'month 3 only'!$B$2)+('month 3 only'!$B$2*(O435-1))),IF(N435="WON",((((O435-1)*K435)*'month 3 only'!$B$2)+('month 3 only'!$B$2*(O435-1))),IF(N435="PLACED",((((O435-1)*K435)*'month 3 only'!$B$2)-'month 3 only'!$B$2),IF(K435=0,-'month 3 only'!$B$2,IF(K435=0,-'month 3 only'!$B$2,-('month 3 only'!$B$2*2)))))))*D435))</f>
        <v>0</v>
      </c>
    </row>
    <row r="436" spans="9:18" ht="15" x14ac:dyDescent="0.2">
      <c r="I436" s="10"/>
      <c r="J436" s="10"/>
      <c r="K436" s="10"/>
      <c r="N436" s="7"/>
      <c r="O436" s="19">
        <f>((H436-1)*(1-(IF(I436="no",0,'month 3 only'!$B$3)))+1)</f>
        <v>5.0000000000000044E-2</v>
      </c>
      <c r="P436" s="19">
        <f t="shared" si="7"/>
        <v>0</v>
      </c>
      <c r="Q4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6" s="20">
        <f>IF(ISBLANK(N436),,IF(ISBLANK(H436),,(IF(N436="WON-EW",((((O436-1)*K436)*'month 3 only'!$B$2)+('month 3 only'!$B$2*(O436-1))),IF(N436="WON",((((O436-1)*K436)*'month 3 only'!$B$2)+('month 3 only'!$B$2*(O436-1))),IF(N436="PLACED",((((O436-1)*K436)*'month 3 only'!$B$2)-'month 3 only'!$B$2),IF(K436=0,-'month 3 only'!$B$2,IF(K436=0,-'month 3 only'!$B$2,-('month 3 only'!$B$2*2)))))))*D436))</f>
        <v>0</v>
      </c>
    </row>
    <row r="437" spans="9:18" ht="15" x14ac:dyDescent="0.2">
      <c r="I437" s="10"/>
      <c r="J437" s="10"/>
      <c r="K437" s="10"/>
      <c r="N437" s="7"/>
      <c r="O437" s="19">
        <f>((H437-1)*(1-(IF(I437="no",0,'month 3 only'!$B$3)))+1)</f>
        <v>5.0000000000000044E-2</v>
      </c>
      <c r="P437" s="19">
        <f t="shared" si="7"/>
        <v>0</v>
      </c>
      <c r="Q4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7" s="20">
        <f>IF(ISBLANK(N437),,IF(ISBLANK(H437),,(IF(N437="WON-EW",((((O437-1)*K437)*'month 3 only'!$B$2)+('month 3 only'!$B$2*(O437-1))),IF(N437="WON",((((O437-1)*K437)*'month 3 only'!$B$2)+('month 3 only'!$B$2*(O437-1))),IF(N437="PLACED",((((O437-1)*K437)*'month 3 only'!$B$2)-'month 3 only'!$B$2),IF(K437=0,-'month 3 only'!$B$2,IF(K437=0,-'month 3 only'!$B$2,-('month 3 only'!$B$2*2)))))))*D437))</f>
        <v>0</v>
      </c>
    </row>
    <row r="438" spans="9:18" ht="15" x14ac:dyDescent="0.2">
      <c r="I438" s="10"/>
      <c r="J438" s="10"/>
      <c r="K438" s="10"/>
      <c r="N438" s="7"/>
      <c r="O438" s="19">
        <f>((H438-1)*(1-(IF(I438="no",0,'month 3 only'!$B$3)))+1)</f>
        <v>5.0000000000000044E-2</v>
      </c>
      <c r="P438" s="19">
        <f t="shared" si="7"/>
        <v>0</v>
      </c>
      <c r="Q4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8" s="20">
        <f>IF(ISBLANK(N438),,IF(ISBLANK(H438),,(IF(N438="WON-EW",((((O438-1)*K438)*'month 3 only'!$B$2)+('month 3 only'!$B$2*(O438-1))),IF(N438="WON",((((O438-1)*K438)*'month 3 only'!$B$2)+('month 3 only'!$B$2*(O438-1))),IF(N438="PLACED",((((O438-1)*K438)*'month 3 only'!$B$2)-'month 3 only'!$B$2),IF(K438=0,-'month 3 only'!$B$2,IF(K438=0,-'month 3 only'!$B$2,-('month 3 only'!$B$2*2)))))))*D438))</f>
        <v>0</v>
      </c>
    </row>
    <row r="439" spans="9:18" ht="15" x14ac:dyDescent="0.2">
      <c r="I439" s="10"/>
      <c r="J439" s="10"/>
      <c r="K439" s="10"/>
      <c r="N439" s="7"/>
      <c r="O439" s="19">
        <f>((H439-1)*(1-(IF(I439="no",0,'month 3 only'!$B$3)))+1)</f>
        <v>5.0000000000000044E-2</v>
      </c>
      <c r="P439" s="19">
        <f t="shared" si="7"/>
        <v>0</v>
      </c>
      <c r="Q4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9" s="20">
        <f>IF(ISBLANK(N439),,IF(ISBLANK(H439),,(IF(N439="WON-EW",((((O439-1)*K439)*'month 3 only'!$B$2)+('month 3 only'!$B$2*(O439-1))),IF(N439="WON",((((O439-1)*K439)*'month 3 only'!$B$2)+('month 3 only'!$B$2*(O439-1))),IF(N439="PLACED",((((O439-1)*K439)*'month 3 only'!$B$2)-'month 3 only'!$B$2),IF(K439=0,-'month 3 only'!$B$2,IF(K439=0,-'month 3 only'!$B$2,-('month 3 only'!$B$2*2)))))))*D439))</f>
        <v>0</v>
      </c>
    </row>
    <row r="440" spans="9:18" ht="15" x14ac:dyDescent="0.2">
      <c r="I440" s="10"/>
      <c r="J440" s="10"/>
      <c r="K440" s="10"/>
      <c r="N440" s="7"/>
      <c r="O440" s="19">
        <f>((H440-1)*(1-(IF(I440="no",0,'month 3 only'!$B$3)))+1)</f>
        <v>5.0000000000000044E-2</v>
      </c>
      <c r="P440" s="19">
        <f t="shared" si="7"/>
        <v>0</v>
      </c>
      <c r="Q4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0" s="20">
        <f>IF(ISBLANK(N440),,IF(ISBLANK(H440),,(IF(N440="WON-EW",((((O440-1)*K440)*'month 3 only'!$B$2)+('month 3 only'!$B$2*(O440-1))),IF(N440="WON",((((O440-1)*K440)*'month 3 only'!$B$2)+('month 3 only'!$B$2*(O440-1))),IF(N440="PLACED",((((O440-1)*K440)*'month 3 only'!$B$2)-'month 3 only'!$B$2),IF(K440=0,-'month 3 only'!$B$2,IF(K440=0,-'month 3 only'!$B$2,-('month 3 only'!$B$2*2)))))))*D440))</f>
        <v>0</v>
      </c>
    </row>
    <row r="441" spans="9:18" ht="15" x14ac:dyDescent="0.2">
      <c r="I441" s="10"/>
      <c r="J441" s="10"/>
      <c r="K441" s="10"/>
      <c r="N441" s="7"/>
      <c r="O441" s="19">
        <f>((H441-1)*(1-(IF(I441="no",0,'month 3 only'!$B$3)))+1)</f>
        <v>5.0000000000000044E-2</v>
      </c>
      <c r="P441" s="19">
        <f t="shared" si="7"/>
        <v>0</v>
      </c>
      <c r="Q4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1" s="20">
        <f>IF(ISBLANK(N441),,IF(ISBLANK(H441),,(IF(N441="WON-EW",((((O441-1)*K441)*'month 3 only'!$B$2)+('month 3 only'!$B$2*(O441-1))),IF(N441="WON",((((O441-1)*K441)*'month 3 only'!$B$2)+('month 3 only'!$B$2*(O441-1))),IF(N441="PLACED",((((O441-1)*K441)*'month 3 only'!$B$2)-'month 3 only'!$B$2),IF(K441=0,-'month 3 only'!$B$2,IF(K441=0,-'month 3 only'!$B$2,-('month 3 only'!$B$2*2)))))))*D441))</f>
        <v>0</v>
      </c>
    </row>
    <row r="442" spans="9:18" ht="15" x14ac:dyDescent="0.2">
      <c r="I442" s="10"/>
      <c r="J442" s="10"/>
      <c r="K442" s="10"/>
      <c r="N442" s="7"/>
      <c r="O442" s="19">
        <f>((H442-1)*(1-(IF(I442="no",0,'month 3 only'!$B$3)))+1)</f>
        <v>5.0000000000000044E-2</v>
      </c>
      <c r="P442" s="19">
        <f t="shared" si="7"/>
        <v>0</v>
      </c>
      <c r="Q4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2" s="20">
        <f>IF(ISBLANK(N442),,IF(ISBLANK(H442),,(IF(N442="WON-EW",((((O442-1)*K442)*'month 3 only'!$B$2)+('month 3 only'!$B$2*(O442-1))),IF(N442="WON",((((O442-1)*K442)*'month 3 only'!$B$2)+('month 3 only'!$B$2*(O442-1))),IF(N442="PLACED",((((O442-1)*K442)*'month 3 only'!$B$2)-'month 3 only'!$B$2),IF(K442=0,-'month 3 only'!$B$2,IF(K442=0,-'month 3 only'!$B$2,-('month 3 only'!$B$2*2)))))))*D442))</f>
        <v>0</v>
      </c>
    </row>
    <row r="443" spans="9:18" ht="15" x14ac:dyDescent="0.2">
      <c r="I443" s="10"/>
      <c r="J443" s="10"/>
      <c r="K443" s="10"/>
      <c r="N443" s="7"/>
      <c r="O443" s="19">
        <f>((H443-1)*(1-(IF(I443="no",0,'month 3 only'!$B$3)))+1)</f>
        <v>5.0000000000000044E-2</v>
      </c>
      <c r="P443" s="19">
        <f t="shared" si="7"/>
        <v>0</v>
      </c>
      <c r="Q4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3" s="20">
        <f>IF(ISBLANK(N443),,IF(ISBLANK(H443),,(IF(N443="WON-EW",((((O443-1)*K443)*'month 3 only'!$B$2)+('month 3 only'!$B$2*(O443-1))),IF(N443="WON",((((O443-1)*K443)*'month 3 only'!$B$2)+('month 3 only'!$B$2*(O443-1))),IF(N443="PLACED",((((O443-1)*K443)*'month 3 only'!$B$2)-'month 3 only'!$B$2),IF(K443=0,-'month 3 only'!$B$2,IF(K443=0,-'month 3 only'!$B$2,-('month 3 only'!$B$2*2)))))))*D443))</f>
        <v>0</v>
      </c>
    </row>
    <row r="444" spans="9:18" ht="15" x14ac:dyDescent="0.2">
      <c r="I444" s="10"/>
      <c r="J444" s="10"/>
      <c r="K444" s="10"/>
      <c r="N444" s="7"/>
      <c r="O444" s="19">
        <f>((H444-1)*(1-(IF(I444="no",0,'month 3 only'!$B$3)))+1)</f>
        <v>5.0000000000000044E-2</v>
      </c>
      <c r="P444" s="19">
        <f t="shared" si="7"/>
        <v>0</v>
      </c>
      <c r="Q4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4" s="20">
        <f>IF(ISBLANK(N444),,IF(ISBLANK(H444),,(IF(N444="WON-EW",((((O444-1)*K444)*'month 3 only'!$B$2)+('month 3 only'!$B$2*(O444-1))),IF(N444="WON",((((O444-1)*K444)*'month 3 only'!$B$2)+('month 3 only'!$B$2*(O444-1))),IF(N444="PLACED",((((O444-1)*K444)*'month 3 only'!$B$2)-'month 3 only'!$B$2),IF(K444=0,-'month 3 only'!$B$2,IF(K444=0,-'month 3 only'!$B$2,-('month 3 only'!$B$2*2)))))))*D444))</f>
        <v>0</v>
      </c>
    </row>
    <row r="445" spans="9:18" ht="15" x14ac:dyDescent="0.2">
      <c r="I445" s="10"/>
      <c r="J445" s="10"/>
      <c r="K445" s="10"/>
      <c r="N445" s="7"/>
      <c r="O445" s="19">
        <f>((H445-1)*(1-(IF(I445="no",0,'month 3 only'!$B$3)))+1)</f>
        <v>5.0000000000000044E-2</v>
      </c>
      <c r="P445" s="19">
        <f t="shared" si="7"/>
        <v>0</v>
      </c>
      <c r="Q4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5" s="20">
        <f>IF(ISBLANK(N445),,IF(ISBLANK(H445),,(IF(N445="WON-EW",((((O445-1)*K445)*'month 3 only'!$B$2)+('month 3 only'!$B$2*(O445-1))),IF(N445="WON",((((O445-1)*K445)*'month 3 only'!$B$2)+('month 3 only'!$B$2*(O445-1))),IF(N445="PLACED",((((O445-1)*K445)*'month 3 only'!$B$2)-'month 3 only'!$B$2),IF(K445=0,-'month 3 only'!$B$2,IF(K445=0,-'month 3 only'!$B$2,-('month 3 only'!$B$2*2)))))))*D445))</f>
        <v>0</v>
      </c>
    </row>
    <row r="446" spans="9:18" ht="15" x14ac:dyDescent="0.2">
      <c r="I446" s="10"/>
      <c r="J446" s="10"/>
      <c r="K446" s="10"/>
      <c r="N446" s="7"/>
      <c r="O446" s="19">
        <f>((H446-1)*(1-(IF(I446="no",0,'month 3 only'!$B$3)))+1)</f>
        <v>5.0000000000000044E-2</v>
      </c>
      <c r="P446" s="19">
        <f t="shared" si="7"/>
        <v>0</v>
      </c>
      <c r="Q4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6" s="20">
        <f>IF(ISBLANK(N446),,IF(ISBLANK(H446),,(IF(N446="WON-EW",((((O446-1)*K446)*'month 3 only'!$B$2)+('month 3 only'!$B$2*(O446-1))),IF(N446="WON",((((O446-1)*K446)*'month 3 only'!$B$2)+('month 3 only'!$B$2*(O446-1))),IF(N446="PLACED",((((O446-1)*K446)*'month 3 only'!$B$2)-'month 3 only'!$B$2),IF(K446=0,-'month 3 only'!$B$2,IF(K446=0,-'month 3 only'!$B$2,-('month 3 only'!$B$2*2)))))))*D446))</f>
        <v>0</v>
      </c>
    </row>
    <row r="447" spans="9:18" ht="15" x14ac:dyDescent="0.2">
      <c r="I447" s="10"/>
      <c r="J447" s="10"/>
      <c r="K447" s="10"/>
      <c r="N447" s="7"/>
      <c r="O447" s="19">
        <f>((H447-1)*(1-(IF(I447="no",0,'month 3 only'!$B$3)))+1)</f>
        <v>5.0000000000000044E-2</v>
      </c>
      <c r="P447" s="19">
        <f t="shared" si="7"/>
        <v>0</v>
      </c>
      <c r="Q4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7" s="20">
        <f>IF(ISBLANK(N447),,IF(ISBLANK(H447),,(IF(N447="WON-EW",((((O447-1)*K447)*'month 3 only'!$B$2)+('month 3 only'!$B$2*(O447-1))),IF(N447="WON",((((O447-1)*K447)*'month 3 only'!$B$2)+('month 3 only'!$B$2*(O447-1))),IF(N447="PLACED",((((O447-1)*K447)*'month 3 only'!$B$2)-'month 3 only'!$B$2),IF(K447=0,-'month 3 only'!$B$2,IF(K447=0,-'month 3 only'!$B$2,-('month 3 only'!$B$2*2)))))))*D447))</f>
        <v>0</v>
      </c>
    </row>
    <row r="448" spans="9:18" ht="15" x14ac:dyDescent="0.2">
      <c r="I448" s="10"/>
      <c r="J448" s="10"/>
      <c r="K448" s="10"/>
      <c r="N448" s="7"/>
      <c r="O448" s="19">
        <f>((H448-1)*(1-(IF(I448="no",0,'month 3 only'!$B$3)))+1)</f>
        <v>5.0000000000000044E-2</v>
      </c>
      <c r="P448" s="19">
        <f t="shared" si="7"/>
        <v>0</v>
      </c>
      <c r="Q4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8" s="20">
        <f>IF(ISBLANK(N448),,IF(ISBLANK(H448),,(IF(N448="WON-EW",((((O448-1)*K448)*'month 3 only'!$B$2)+('month 3 only'!$B$2*(O448-1))),IF(N448="WON",((((O448-1)*K448)*'month 3 only'!$B$2)+('month 3 only'!$B$2*(O448-1))),IF(N448="PLACED",((((O448-1)*K448)*'month 3 only'!$B$2)-'month 3 only'!$B$2),IF(K448=0,-'month 3 only'!$B$2,IF(K448=0,-'month 3 only'!$B$2,-('month 3 only'!$B$2*2)))))))*D448))</f>
        <v>0</v>
      </c>
    </row>
    <row r="449" spans="9:18" ht="15" x14ac:dyDescent="0.2">
      <c r="I449" s="10"/>
      <c r="J449" s="10"/>
      <c r="K449" s="10"/>
      <c r="N449" s="7"/>
      <c r="O449" s="19">
        <f>((H449-1)*(1-(IF(I449="no",0,'month 3 only'!$B$3)))+1)</f>
        <v>5.0000000000000044E-2</v>
      </c>
      <c r="P449" s="19">
        <f t="shared" si="7"/>
        <v>0</v>
      </c>
      <c r="Q4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9" s="20">
        <f>IF(ISBLANK(N449),,IF(ISBLANK(H449),,(IF(N449="WON-EW",((((O449-1)*K449)*'month 3 only'!$B$2)+('month 3 only'!$B$2*(O449-1))),IF(N449="WON",((((O449-1)*K449)*'month 3 only'!$B$2)+('month 3 only'!$B$2*(O449-1))),IF(N449="PLACED",((((O449-1)*K449)*'month 3 only'!$B$2)-'month 3 only'!$B$2),IF(K449=0,-'month 3 only'!$B$2,IF(K449=0,-'month 3 only'!$B$2,-('month 3 only'!$B$2*2)))))))*D449))</f>
        <v>0</v>
      </c>
    </row>
    <row r="450" spans="9:18" ht="15" x14ac:dyDescent="0.2">
      <c r="I450" s="10"/>
      <c r="J450" s="10"/>
      <c r="K450" s="10"/>
      <c r="N450" s="7"/>
      <c r="O450" s="19">
        <f>((H450-1)*(1-(IF(I450="no",0,'month 3 only'!$B$3)))+1)</f>
        <v>5.0000000000000044E-2</v>
      </c>
      <c r="P450" s="19">
        <f t="shared" si="7"/>
        <v>0</v>
      </c>
      <c r="Q4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0" s="20">
        <f>IF(ISBLANK(N450),,IF(ISBLANK(H450),,(IF(N450="WON-EW",((((O450-1)*K450)*'month 3 only'!$B$2)+('month 3 only'!$B$2*(O450-1))),IF(N450="WON",((((O450-1)*K450)*'month 3 only'!$B$2)+('month 3 only'!$B$2*(O450-1))),IF(N450="PLACED",((((O450-1)*K450)*'month 3 only'!$B$2)-'month 3 only'!$B$2),IF(K450=0,-'month 3 only'!$B$2,IF(K450=0,-'month 3 only'!$B$2,-('month 3 only'!$B$2*2)))))))*D450))</f>
        <v>0</v>
      </c>
    </row>
    <row r="451" spans="9:18" ht="15" x14ac:dyDescent="0.2">
      <c r="I451" s="10"/>
      <c r="J451" s="10"/>
      <c r="K451" s="10"/>
      <c r="N451" s="7"/>
      <c r="O451" s="19">
        <f>((H451-1)*(1-(IF(I451="no",0,'month 3 only'!$B$3)))+1)</f>
        <v>5.0000000000000044E-2</v>
      </c>
      <c r="P451" s="19">
        <f t="shared" si="7"/>
        <v>0</v>
      </c>
      <c r="Q4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1" s="20">
        <f>IF(ISBLANK(N451),,IF(ISBLANK(H451),,(IF(N451="WON-EW",((((O451-1)*K451)*'month 3 only'!$B$2)+('month 3 only'!$B$2*(O451-1))),IF(N451="WON",((((O451-1)*K451)*'month 3 only'!$B$2)+('month 3 only'!$B$2*(O451-1))),IF(N451="PLACED",((((O451-1)*K451)*'month 3 only'!$B$2)-'month 3 only'!$B$2),IF(K451=0,-'month 3 only'!$B$2,IF(K451=0,-'month 3 only'!$B$2,-('month 3 only'!$B$2*2)))))))*D451))</f>
        <v>0</v>
      </c>
    </row>
    <row r="452" spans="9:18" ht="15" x14ac:dyDescent="0.2">
      <c r="I452" s="10"/>
      <c r="J452" s="10"/>
      <c r="K452" s="10"/>
      <c r="N452" s="7"/>
      <c r="O452" s="19">
        <f>((H452-1)*(1-(IF(I452="no",0,'month 3 only'!$B$3)))+1)</f>
        <v>5.0000000000000044E-2</v>
      </c>
      <c r="P452" s="19">
        <f t="shared" si="7"/>
        <v>0</v>
      </c>
      <c r="Q4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2" s="20">
        <f>IF(ISBLANK(N452),,IF(ISBLANK(H452),,(IF(N452="WON-EW",((((O452-1)*K452)*'month 3 only'!$B$2)+('month 3 only'!$B$2*(O452-1))),IF(N452="WON",((((O452-1)*K452)*'month 3 only'!$B$2)+('month 3 only'!$B$2*(O452-1))),IF(N452="PLACED",((((O452-1)*K452)*'month 3 only'!$B$2)-'month 3 only'!$B$2),IF(K452=0,-'month 3 only'!$B$2,IF(K452=0,-'month 3 only'!$B$2,-('month 3 only'!$B$2*2)))))))*D452))</f>
        <v>0</v>
      </c>
    </row>
    <row r="453" spans="9:18" ht="15" x14ac:dyDescent="0.2">
      <c r="I453" s="10"/>
      <c r="J453" s="10"/>
      <c r="K453" s="10"/>
      <c r="N453" s="7"/>
      <c r="O453" s="19">
        <f>((H453-1)*(1-(IF(I453="no",0,'month 3 only'!$B$3)))+1)</f>
        <v>5.0000000000000044E-2</v>
      </c>
      <c r="P453" s="19">
        <f t="shared" si="7"/>
        <v>0</v>
      </c>
      <c r="Q4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3" s="20">
        <f>IF(ISBLANK(N453),,IF(ISBLANK(H453),,(IF(N453="WON-EW",((((O453-1)*K453)*'month 3 only'!$B$2)+('month 3 only'!$B$2*(O453-1))),IF(N453="WON",((((O453-1)*K453)*'month 3 only'!$B$2)+('month 3 only'!$B$2*(O453-1))),IF(N453="PLACED",((((O453-1)*K453)*'month 3 only'!$B$2)-'month 3 only'!$B$2),IF(K453=0,-'month 3 only'!$B$2,IF(K453=0,-'month 3 only'!$B$2,-('month 3 only'!$B$2*2)))))))*D453))</f>
        <v>0</v>
      </c>
    </row>
    <row r="454" spans="9:18" ht="15" x14ac:dyDescent="0.2">
      <c r="I454" s="10"/>
      <c r="J454" s="10"/>
      <c r="K454" s="10"/>
      <c r="N454" s="7"/>
      <c r="O454" s="19">
        <f>((H454-1)*(1-(IF(I454="no",0,'month 3 only'!$B$3)))+1)</f>
        <v>5.0000000000000044E-2</v>
      </c>
      <c r="P454" s="19">
        <f t="shared" si="7"/>
        <v>0</v>
      </c>
      <c r="Q4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4" s="20">
        <f>IF(ISBLANK(N454),,IF(ISBLANK(H454),,(IF(N454="WON-EW",((((O454-1)*K454)*'month 3 only'!$B$2)+('month 3 only'!$B$2*(O454-1))),IF(N454="WON",((((O454-1)*K454)*'month 3 only'!$B$2)+('month 3 only'!$B$2*(O454-1))),IF(N454="PLACED",((((O454-1)*K454)*'month 3 only'!$B$2)-'month 3 only'!$B$2),IF(K454=0,-'month 3 only'!$B$2,IF(K454=0,-'month 3 only'!$B$2,-('month 3 only'!$B$2*2)))))))*D454))</f>
        <v>0</v>
      </c>
    </row>
    <row r="455" spans="9:18" ht="15" x14ac:dyDescent="0.2">
      <c r="I455" s="10"/>
      <c r="J455" s="10"/>
      <c r="K455" s="10"/>
      <c r="N455" s="7"/>
      <c r="O455" s="19">
        <f>((H455-1)*(1-(IF(I455="no",0,'month 3 only'!$B$3)))+1)</f>
        <v>5.0000000000000044E-2</v>
      </c>
      <c r="P455" s="19">
        <f t="shared" si="7"/>
        <v>0</v>
      </c>
      <c r="Q4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5" s="20">
        <f>IF(ISBLANK(N455),,IF(ISBLANK(H455),,(IF(N455="WON-EW",((((O455-1)*K455)*'month 3 only'!$B$2)+('month 3 only'!$B$2*(O455-1))),IF(N455="WON",((((O455-1)*K455)*'month 3 only'!$B$2)+('month 3 only'!$B$2*(O455-1))),IF(N455="PLACED",((((O455-1)*K455)*'month 3 only'!$B$2)-'month 3 only'!$B$2),IF(K455=0,-'month 3 only'!$B$2,IF(K455=0,-'month 3 only'!$B$2,-('month 3 only'!$B$2*2)))))))*D455))</f>
        <v>0</v>
      </c>
    </row>
    <row r="456" spans="9:18" ht="15" x14ac:dyDescent="0.2">
      <c r="I456" s="10"/>
      <c r="J456" s="10"/>
      <c r="K456" s="10"/>
      <c r="N456" s="7"/>
      <c r="O456" s="19">
        <f>((H456-1)*(1-(IF(I456="no",0,'month 3 only'!$B$3)))+1)</f>
        <v>5.0000000000000044E-2</v>
      </c>
      <c r="P456" s="19">
        <f t="shared" si="7"/>
        <v>0</v>
      </c>
      <c r="Q4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6" s="20">
        <f>IF(ISBLANK(N456),,IF(ISBLANK(H456),,(IF(N456="WON-EW",((((O456-1)*K456)*'month 3 only'!$B$2)+('month 3 only'!$B$2*(O456-1))),IF(N456="WON",((((O456-1)*K456)*'month 3 only'!$B$2)+('month 3 only'!$B$2*(O456-1))),IF(N456="PLACED",((((O456-1)*K456)*'month 3 only'!$B$2)-'month 3 only'!$B$2),IF(K456=0,-'month 3 only'!$B$2,IF(K456=0,-'month 3 only'!$B$2,-('month 3 only'!$B$2*2)))))))*D456))</f>
        <v>0</v>
      </c>
    </row>
    <row r="457" spans="9:18" ht="15" x14ac:dyDescent="0.2">
      <c r="I457" s="10"/>
      <c r="J457" s="10"/>
      <c r="K457" s="10"/>
      <c r="N457" s="7"/>
      <c r="O457" s="19">
        <f>((H457-1)*(1-(IF(I457="no",0,'month 3 only'!$B$3)))+1)</f>
        <v>5.0000000000000044E-2</v>
      </c>
      <c r="P457" s="19">
        <f t="shared" si="7"/>
        <v>0</v>
      </c>
      <c r="Q4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7" s="20">
        <f>IF(ISBLANK(N457),,IF(ISBLANK(H457),,(IF(N457="WON-EW",((((O457-1)*K457)*'month 3 only'!$B$2)+('month 3 only'!$B$2*(O457-1))),IF(N457="WON",((((O457-1)*K457)*'month 3 only'!$B$2)+('month 3 only'!$B$2*(O457-1))),IF(N457="PLACED",((((O457-1)*K457)*'month 3 only'!$B$2)-'month 3 only'!$B$2),IF(K457=0,-'month 3 only'!$B$2,IF(K457=0,-'month 3 only'!$B$2,-('month 3 only'!$B$2*2)))))))*D457))</f>
        <v>0</v>
      </c>
    </row>
    <row r="458" spans="9:18" ht="15" x14ac:dyDescent="0.2">
      <c r="I458" s="10"/>
      <c r="J458" s="10"/>
      <c r="K458" s="10"/>
      <c r="N458" s="7"/>
      <c r="O458" s="19">
        <f>((H458-1)*(1-(IF(I458="no",0,'month 3 only'!$B$3)))+1)</f>
        <v>5.0000000000000044E-2</v>
      </c>
      <c r="P458" s="19">
        <f t="shared" si="7"/>
        <v>0</v>
      </c>
      <c r="Q4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8" s="20">
        <f>IF(ISBLANK(N458),,IF(ISBLANK(H458),,(IF(N458="WON-EW",((((O458-1)*K458)*'month 3 only'!$B$2)+('month 3 only'!$B$2*(O458-1))),IF(N458="WON",((((O458-1)*K458)*'month 3 only'!$B$2)+('month 3 only'!$B$2*(O458-1))),IF(N458="PLACED",((((O458-1)*K458)*'month 3 only'!$B$2)-'month 3 only'!$B$2),IF(K458=0,-'month 3 only'!$B$2,IF(K458=0,-'month 3 only'!$B$2,-('month 3 only'!$B$2*2)))))))*D458))</f>
        <v>0</v>
      </c>
    </row>
    <row r="459" spans="9:18" ht="15" x14ac:dyDescent="0.2">
      <c r="I459" s="10"/>
      <c r="J459" s="10"/>
      <c r="K459" s="10"/>
      <c r="N459" s="7"/>
      <c r="O459" s="19">
        <f>((H459-1)*(1-(IF(I459="no",0,'month 3 only'!$B$3)))+1)</f>
        <v>5.0000000000000044E-2</v>
      </c>
      <c r="P459" s="19">
        <f t="shared" si="7"/>
        <v>0</v>
      </c>
      <c r="Q4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9" s="20">
        <f>IF(ISBLANK(N459),,IF(ISBLANK(H459),,(IF(N459="WON-EW",((((O459-1)*K459)*'month 3 only'!$B$2)+('month 3 only'!$B$2*(O459-1))),IF(N459="WON",((((O459-1)*K459)*'month 3 only'!$B$2)+('month 3 only'!$B$2*(O459-1))),IF(N459="PLACED",((((O459-1)*K459)*'month 3 only'!$B$2)-'month 3 only'!$B$2),IF(K459=0,-'month 3 only'!$B$2,IF(K459=0,-'month 3 only'!$B$2,-('month 3 only'!$B$2*2)))))))*D459))</f>
        <v>0</v>
      </c>
    </row>
    <row r="460" spans="9:18" ht="15" x14ac:dyDescent="0.2">
      <c r="I460" s="10"/>
      <c r="J460" s="10"/>
      <c r="K460" s="10"/>
      <c r="N460" s="7"/>
      <c r="O460" s="19">
        <f>((H460-1)*(1-(IF(I460="no",0,'month 3 only'!$B$3)))+1)</f>
        <v>5.0000000000000044E-2</v>
      </c>
      <c r="P460" s="19">
        <f t="shared" si="7"/>
        <v>0</v>
      </c>
      <c r="Q4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0" s="20">
        <f>IF(ISBLANK(N460),,IF(ISBLANK(H460),,(IF(N460="WON-EW",((((O460-1)*K460)*'month 3 only'!$B$2)+('month 3 only'!$B$2*(O460-1))),IF(N460="WON",((((O460-1)*K460)*'month 3 only'!$B$2)+('month 3 only'!$B$2*(O460-1))),IF(N460="PLACED",((((O460-1)*K460)*'month 3 only'!$B$2)-'month 3 only'!$B$2),IF(K460=0,-'month 3 only'!$B$2,IF(K460=0,-'month 3 only'!$B$2,-('month 3 only'!$B$2*2)))))))*D460))</f>
        <v>0</v>
      </c>
    </row>
    <row r="461" spans="9:18" ht="15" x14ac:dyDescent="0.2">
      <c r="I461" s="10"/>
      <c r="J461" s="10"/>
      <c r="K461" s="10"/>
      <c r="N461" s="7"/>
      <c r="O461" s="19">
        <f>((H461-1)*(1-(IF(I461="no",0,'month 3 only'!$B$3)))+1)</f>
        <v>5.0000000000000044E-2</v>
      </c>
      <c r="P461" s="19">
        <f t="shared" si="7"/>
        <v>0</v>
      </c>
      <c r="Q4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1" s="20">
        <f>IF(ISBLANK(N461),,IF(ISBLANK(H461),,(IF(N461="WON-EW",((((O461-1)*K461)*'month 3 only'!$B$2)+('month 3 only'!$B$2*(O461-1))),IF(N461="WON",((((O461-1)*K461)*'month 3 only'!$B$2)+('month 3 only'!$B$2*(O461-1))),IF(N461="PLACED",((((O461-1)*K461)*'month 3 only'!$B$2)-'month 3 only'!$B$2),IF(K461=0,-'month 3 only'!$B$2,IF(K461=0,-'month 3 only'!$B$2,-('month 3 only'!$B$2*2)))))))*D461))</f>
        <v>0</v>
      </c>
    </row>
    <row r="462" spans="9:18" ht="15" x14ac:dyDescent="0.2">
      <c r="I462" s="10"/>
      <c r="J462" s="10"/>
      <c r="K462" s="10"/>
      <c r="N462" s="7"/>
      <c r="O462" s="19">
        <f>((H462-1)*(1-(IF(I462="no",0,'month 3 only'!$B$3)))+1)</f>
        <v>5.0000000000000044E-2</v>
      </c>
      <c r="P462" s="19">
        <f t="shared" si="7"/>
        <v>0</v>
      </c>
      <c r="Q4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2" s="20">
        <f>IF(ISBLANK(N462),,IF(ISBLANK(H462),,(IF(N462="WON-EW",((((O462-1)*K462)*'month 3 only'!$B$2)+('month 3 only'!$B$2*(O462-1))),IF(N462="WON",((((O462-1)*K462)*'month 3 only'!$B$2)+('month 3 only'!$B$2*(O462-1))),IF(N462="PLACED",((((O462-1)*K462)*'month 3 only'!$B$2)-'month 3 only'!$B$2),IF(K462=0,-'month 3 only'!$B$2,IF(K462=0,-'month 3 only'!$B$2,-('month 3 only'!$B$2*2)))))))*D462))</f>
        <v>0</v>
      </c>
    </row>
    <row r="463" spans="9:18" ht="15" x14ac:dyDescent="0.2">
      <c r="I463" s="10"/>
      <c r="J463" s="10"/>
      <c r="K463" s="10"/>
      <c r="N463" s="7"/>
      <c r="O463" s="19">
        <f>((H463-1)*(1-(IF(I463="no",0,'month 3 only'!$B$3)))+1)</f>
        <v>5.0000000000000044E-2</v>
      </c>
      <c r="P463" s="19">
        <f t="shared" si="7"/>
        <v>0</v>
      </c>
      <c r="Q4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3" s="20">
        <f>IF(ISBLANK(N463),,IF(ISBLANK(H463),,(IF(N463="WON-EW",((((O463-1)*K463)*'month 3 only'!$B$2)+('month 3 only'!$B$2*(O463-1))),IF(N463="WON",((((O463-1)*K463)*'month 3 only'!$B$2)+('month 3 only'!$B$2*(O463-1))),IF(N463="PLACED",((((O463-1)*K463)*'month 3 only'!$B$2)-'month 3 only'!$B$2),IF(K463=0,-'month 3 only'!$B$2,IF(K463=0,-'month 3 only'!$B$2,-('month 3 only'!$B$2*2)))))))*D463))</f>
        <v>0</v>
      </c>
    </row>
    <row r="464" spans="9:18" ht="15" x14ac:dyDescent="0.2">
      <c r="I464" s="10"/>
      <c r="J464" s="10"/>
      <c r="K464" s="10"/>
      <c r="N464" s="7"/>
      <c r="O464" s="19">
        <f>((H464-1)*(1-(IF(I464="no",0,'month 3 only'!$B$3)))+1)</f>
        <v>5.0000000000000044E-2</v>
      </c>
      <c r="P464" s="19">
        <f t="shared" si="7"/>
        <v>0</v>
      </c>
      <c r="Q4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4" s="20">
        <f>IF(ISBLANK(N464),,IF(ISBLANK(H464),,(IF(N464="WON-EW",((((O464-1)*K464)*'month 3 only'!$B$2)+('month 3 only'!$B$2*(O464-1))),IF(N464="WON",((((O464-1)*K464)*'month 3 only'!$B$2)+('month 3 only'!$B$2*(O464-1))),IF(N464="PLACED",((((O464-1)*K464)*'month 3 only'!$B$2)-'month 3 only'!$B$2),IF(K464=0,-'month 3 only'!$B$2,IF(K464=0,-'month 3 only'!$B$2,-('month 3 only'!$B$2*2)))))))*D464))</f>
        <v>0</v>
      </c>
    </row>
    <row r="465" spans="9:18" ht="15" x14ac:dyDescent="0.2">
      <c r="I465" s="10"/>
      <c r="J465" s="10"/>
      <c r="K465" s="10"/>
      <c r="N465" s="7"/>
      <c r="O465" s="19">
        <f>((H465-1)*(1-(IF(I465="no",0,'month 3 only'!$B$3)))+1)</f>
        <v>5.0000000000000044E-2</v>
      </c>
      <c r="P465" s="19">
        <f t="shared" si="7"/>
        <v>0</v>
      </c>
      <c r="Q4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5" s="20">
        <f>IF(ISBLANK(N465),,IF(ISBLANK(H465),,(IF(N465="WON-EW",((((O465-1)*K465)*'month 3 only'!$B$2)+('month 3 only'!$B$2*(O465-1))),IF(N465="WON",((((O465-1)*K465)*'month 3 only'!$B$2)+('month 3 only'!$B$2*(O465-1))),IF(N465="PLACED",((((O465-1)*K465)*'month 3 only'!$B$2)-'month 3 only'!$B$2),IF(K465=0,-'month 3 only'!$B$2,IF(K465=0,-'month 3 only'!$B$2,-('month 3 only'!$B$2*2)))))))*D465))</f>
        <v>0</v>
      </c>
    </row>
    <row r="466" spans="9:18" ht="15" x14ac:dyDescent="0.2">
      <c r="I466" s="10"/>
      <c r="J466" s="10"/>
      <c r="K466" s="10"/>
      <c r="N466" s="7"/>
      <c r="O466" s="19">
        <f>((H466-1)*(1-(IF(I466="no",0,'month 3 only'!$B$3)))+1)</f>
        <v>5.0000000000000044E-2</v>
      </c>
      <c r="P466" s="19">
        <f t="shared" si="7"/>
        <v>0</v>
      </c>
      <c r="Q4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6" s="20">
        <f>IF(ISBLANK(N466),,IF(ISBLANK(H466),,(IF(N466="WON-EW",((((O466-1)*K466)*'month 3 only'!$B$2)+('month 3 only'!$B$2*(O466-1))),IF(N466="WON",((((O466-1)*K466)*'month 3 only'!$B$2)+('month 3 only'!$B$2*(O466-1))),IF(N466="PLACED",((((O466-1)*K466)*'month 3 only'!$B$2)-'month 3 only'!$B$2),IF(K466=0,-'month 3 only'!$B$2,IF(K466=0,-'month 3 only'!$B$2,-('month 3 only'!$B$2*2)))))))*D466))</f>
        <v>0</v>
      </c>
    </row>
    <row r="467" spans="9:18" ht="15" x14ac:dyDescent="0.2">
      <c r="I467" s="10"/>
      <c r="J467" s="10"/>
      <c r="K467" s="10"/>
      <c r="N467" s="7"/>
      <c r="O467" s="19">
        <f>((H467-1)*(1-(IF(I467="no",0,'month 3 only'!$B$3)))+1)</f>
        <v>5.0000000000000044E-2</v>
      </c>
      <c r="P467" s="19">
        <f t="shared" si="7"/>
        <v>0</v>
      </c>
      <c r="Q4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7" s="20">
        <f>IF(ISBLANK(N467),,IF(ISBLANK(H467),,(IF(N467="WON-EW",((((O467-1)*K467)*'month 3 only'!$B$2)+('month 3 only'!$B$2*(O467-1))),IF(N467="WON",((((O467-1)*K467)*'month 3 only'!$B$2)+('month 3 only'!$B$2*(O467-1))),IF(N467="PLACED",((((O467-1)*K467)*'month 3 only'!$B$2)-'month 3 only'!$B$2),IF(K467=0,-'month 3 only'!$B$2,IF(K467=0,-'month 3 only'!$B$2,-('month 3 only'!$B$2*2)))))))*D467))</f>
        <v>0</v>
      </c>
    </row>
    <row r="468" spans="9:18" ht="15" x14ac:dyDescent="0.2">
      <c r="I468" s="10"/>
      <c r="J468" s="10"/>
      <c r="K468" s="10"/>
      <c r="N468" s="7"/>
      <c r="O468" s="19">
        <f>((H468-1)*(1-(IF(I468="no",0,'month 3 only'!$B$3)))+1)</f>
        <v>5.0000000000000044E-2</v>
      </c>
      <c r="P468" s="19">
        <f t="shared" si="7"/>
        <v>0</v>
      </c>
      <c r="Q4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8" s="20">
        <f>IF(ISBLANK(N468),,IF(ISBLANK(H468),,(IF(N468="WON-EW",((((O468-1)*K468)*'month 3 only'!$B$2)+('month 3 only'!$B$2*(O468-1))),IF(N468="WON",((((O468-1)*K468)*'month 3 only'!$B$2)+('month 3 only'!$B$2*(O468-1))),IF(N468="PLACED",((((O468-1)*K468)*'month 3 only'!$B$2)-'month 3 only'!$B$2),IF(K468=0,-'month 3 only'!$B$2,IF(K468=0,-'month 3 only'!$B$2,-('month 3 only'!$B$2*2)))))))*D468))</f>
        <v>0</v>
      </c>
    </row>
    <row r="469" spans="9:18" ht="15" x14ac:dyDescent="0.2">
      <c r="I469" s="10"/>
      <c r="J469" s="10"/>
      <c r="K469" s="10"/>
      <c r="N469" s="7"/>
      <c r="O469" s="19">
        <f>((H469-1)*(1-(IF(I469="no",0,'month 3 only'!$B$3)))+1)</f>
        <v>5.0000000000000044E-2</v>
      </c>
      <c r="P469" s="19">
        <f t="shared" si="7"/>
        <v>0</v>
      </c>
      <c r="Q4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9" s="20">
        <f>IF(ISBLANK(N469),,IF(ISBLANK(H469),,(IF(N469="WON-EW",((((O469-1)*K469)*'month 3 only'!$B$2)+('month 3 only'!$B$2*(O469-1))),IF(N469="WON",((((O469-1)*K469)*'month 3 only'!$B$2)+('month 3 only'!$B$2*(O469-1))),IF(N469="PLACED",((((O469-1)*K469)*'month 3 only'!$B$2)-'month 3 only'!$B$2),IF(K469=0,-'month 3 only'!$B$2,IF(K469=0,-'month 3 only'!$B$2,-('month 3 only'!$B$2*2)))))))*D469))</f>
        <v>0</v>
      </c>
    </row>
    <row r="470" spans="9:18" ht="15" x14ac:dyDescent="0.2">
      <c r="I470" s="10"/>
      <c r="J470" s="10"/>
      <c r="K470" s="10"/>
      <c r="N470" s="7"/>
      <c r="O470" s="19">
        <f>((H470-1)*(1-(IF(I470="no",0,'month 3 only'!$B$3)))+1)</f>
        <v>5.0000000000000044E-2</v>
      </c>
      <c r="P470" s="19">
        <f t="shared" si="7"/>
        <v>0</v>
      </c>
      <c r="Q4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0" s="20">
        <f>IF(ISBLANK(N470),,IF(ISBLANK(H470),,(IF(N470="WON-EW",((((O470-1)*K470)*'month 3 only'!$B$2)+('month 3 only'!$B$2*(O470-1))),IF(N470="WON",((((O470-1)*K470)*'month 3 only'!$B$2)+('month 3 only'!$B$2*(O470-1))),IF(N470="PLACED",((((O470-1)*K470)*'month 3 only'!$B$2)-'month 3 only'!$B$2),IF(K470=0,-'month 3 only'!$B$2,IF(K470=0,-'month 3 only'!$B$2,-('month 3 only'!$B$2*2)))))))*D470))</f>
        <v>0</v>
      </c>
    </row>
    <row r="471" spans="9:18" ht="15" x14ac:dyDescent="0.2">
      <c r="I471" s="10"/>
      <c r="J471" s="10"/>
      <c r="K471" s="10"/>
      <c r="N471" s="7"/>
      <c r="O471" s="19">
        <f>((H471-1)*(1-(IF(I471="no",0,'month 3 only'!$B$3)))+1)</f>
        <v>5.0000000000000044E-2</v>
      </c>
      <c r="P471" s="19">
        <f t="shared" ref="P471:P534" si="8">D471*IF(J471="yes",2,1)</f>
        <v>0</v>
      </c>
      <c r="Q4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1" s="20">
        <f>IF(ISBLANK(N471),,IF(ISBLANK(H471),,(IF(N471="WON-EW",((((O471-1)*K471)*'month 3 only'!$B$2)+('month 3 only'!$B$2*(O471-1))),IF(N471="WON",((((O471-1)*K471)*'month 3 only'!$B$2)+('month 3 only'!$B$2*(O471-1))),IF(N471="PLACED",((((O471-1)*K471)*'month 3 only'!$B$2)-'month 3 only'!$B$2),IF(K471=0,-'month 3 only'!$B$2,IF(K471=0,-'month 3 only'!$B$2,-('month 3 only'!$B$2*2)))))))*D471))</f>
        <v>0</v>
      </c>
    </row>
    <row r="472" spans="9:18" ht="15" x14ac:dyDescent="0.2">
      <c r="I472" s="10"/>
      <c r="J472" s="10"/>
      <c r="K472" s="10"/>
      <c r="N472" s="7"/>
      <c r="O472" s="19">
        <f>((H472-1)*(1-(IF(I472="no",0,'month 3 only'!$B$3)))+1)</f>
        <v>5.0000000000000044E-2</v>
      </c>
      <c r="P472" s="19">
        <f t="shared" si="8"/>
        <v>0</v>
      </c>
      <c r="Q4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2" s="20">
        <f>IF(ISBLANK(N472),,IF(ISBLANK(H472),,(IF(N472="WON-EW",((((O472-1)*K472)*'month 3 only'!$B$2)+('month 3 only'!$B$2*(O472-1))),IF(N472="WON",((((O472-1)*K472)*'month 3 only'!$B$2)+('month 3 only'!$B$2*(O472-1))),IF(N472="PLACED",((((O472-1)*K472)*'month 3 only'!$B$2)-'month 3 only'!$B$2),IF(K472=0,-'month 3 only'!$B$2,IF(K472=0,-'month 3 only'!$B$2,-('month 3 only'!$B$2*2)))))))*D472))</f>
        <v>0</v>
      </c>
    </row>
    <row r="473" spans="9:18" ht="15" x14ac:dyDescent="0.2">
      <c r="I473" s="10"/>
      <c r="J473" s="10"/>
      <c r="K473" s="10"/>
      <c r="N473" s="7"/>
      <c r="O473" s="19">
        <f>((H473-1)*(1-(IF(I473="no",0,'month 3 only'!$B$3)))+1)</f>
        <v>5.0000000000000044E-2</v>
      </c>
      <c r="P473" s="19">
        <f t="shared" si="8"/>
        <v>0</v>
      </c>
      <c r="Q4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3" s="20">
        <f>IF(ISBLANK(N473),,IF(ISBLANK(H473),,(IF(N473="WON-EW",((((O473-1)*K473)*'month 3 only'!$B$2)+('month 3 only'!$B$2*(O473-1))),IF(N473="WON",((((O473-1)*K473)*'month 3 only'!$B$2)+('month 3 only'!$B$2*(O473-1))),IF(N473="PLACED",((((O473-1)*K473)*'month 3 only'!$B$2)-'month 3 only'!$B$2),IF(K473=0,-'month 3 only'!$B$2,IF(K473=0,-'month 3 only'!$B$2,-('month 3 only'!$B$2*2)))))))*D473))</f>
        <v>0</v>
      </c>
    </row>
    <row r="474" spans="9:18" ht="15" x14ac:dyDescent="0.2">
      <c r="I474" s="10"/>
      <c r="J474" s="10"/>
      <c r="K474" s="10"/>
      <c r="N474" s="7"/>
      <c r="O474" s="19">
        <f>((H474-1)*(1-(IF(I474="no",0,'month 3 only'!$B$3)))+1)</f>
        <v>5.0000000000000044E-2</v>
      </c>
      <c r="P474" s="19">
        <f t="shared" si="8"/>
        <v>0</v>
      </c>
      <c r="Q4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4" s="20">
        <f>IF(ISBLANK(N474),,IF(ISBLANK(H474),,(IF(N474="WON-EW",((((O474-1)*K474)*'month 3 only'!$B$2)+('month 3 only'!$B$2*(O474-1))),IF(N474="WON",((((O474-1)*K474)*'month 3 only'!$B$2)+('month 3 only'!$B$2*(O474-1))),IF(N474="PLACED",((((O474-1)*K474)*'month 3 only'!$B$2)-'month 3 only'!$B$2),IF(K474=0,-'month 3 only'!$B$2,IF(K474=0,-'month 3 only'!$B$2,-('month 3 only'!$B$2*2)))))))*D474))</f>
        <v>0</v>
      </c>
    </row>
    <row r="475" spans="9:18" ht="15" x14ac:dyDescent="0.2">
      <c r="I475" s="10"/>
      <c r="J475" s="10"/>
      <c r="K475" s="10"/>
      <c r="N475" s="7"/>
      <c r="O475" s="19">
        <f>((H475-1)*(1-(IF(I475="no",0,'month 3 only'!$B$3)))+1)</f>
        <v>5.0000000000000044E-2</v>
      </c>
      <c r="P475" s="19">
        <f t="shared" si="8"/>
        <v>0</v>
      </c>
      <c r="Q4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5" s="20">
        <f>IF(ISBLANK(N475),,IF(ISBLANK(H475),,(IF(N475="WON-EW",((((O475-1)*K475)*'month 3 only'!$B$2)+('month 3 only'!$B$2*(O475-1))),IF(N475="WON",((((O475-1)*K475)*'month 3 only'!$B$2)+('month 3 only'!$B$2*(O475-1))),IF(N475="PLACED",((((O475-1)*K475)*'month 3 only'!$B$2)-'month 3 only'!$B$2),IF(K475=0,-'month 3 only'!$B$2,IF(K475=0,-'month 3 only'!$B$2,-('month 3 only'!$B$2*2)))))))*D475))</f>
        <v>0</v>
      </c>
    </row>
    <row r="476" spans="9:18" ht="15" x14ac:dyDescent="0.2">
      <c r="I476" s="10"/>
      <c r="J476" s="10"/>
      <c r="K476" s="10"/>
      <c r="N476" s="7"/>
      <c r="O476" s="19">
        <f>((H476-1)*(1-(IF(I476="no",0,'month 3 only'!$B$3)))+1)</f>
        <v>5.0000000000000044E-2</v>
      </c>
      <c r="P476" s="19">
        <f t="shared" si="8"/>
        <v>0</v>
      </c>
      <c r="Q4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6" s="20">
        <f>IF(ISBLANK(N476),,IF(ISBLANK(H476),,(IF(N476="WON-EW",((((O476-1)*K476)*'month 3 only'!$B$2)+('month 3 only'!$B$2*(O476-1))),IF(N476="WON",((((O476-1)*K476)*'month 3 only'!$B$2)+('month 3 only'!$B$2*(O476-1))),IF(N476="PLACED",((((O476-1)*K476)*'month 3 only'!$B$2)-'month 3 only'!$B$2),IF(K476=0,-'month 3 only'!$B$2,IF(K476=0,-'month 3 only'!$B$2,-('month 3 only'!$B$2*2)))))))*D476))</f>
        <v>0</v>
      </c>
    </row>
    <row r="477" spans="9:18" ht="15" x14ac:dyDescent="0.2">
      <c r="I477" s="10"/>
      <c r="J477" s="10"/>
      <c r="K477" s="10"/>
      <c r="N477" s="7"/>
      <c r="O477" s="19">
        <f>((H477-1)*(1-(IF(I477="no",0,'month 3 only'!$B$3)))+1)</f>
        <v>5.0000000000000044E-2</v>
      </c>
      <c r="P477" s="19">
        <f t="shared" si="8"/>
        <v>0</v>
      </c>
      <c r="Q4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7" s="20">
        <f>IF(ISBLANK(N477),,IF(ISBLANK(H477),,(IF(N477="WON-EW",((((O477-1)*K477)*'month 3 only'!$B$2)+('month 3 only'!$B$2*(O477-1))),IF(N477="WON",((((O477-1)*K477)*'month 3 only'!$B$2)+('month 3 only'!$B$2*(O477-1))),IF(N477="PLACED",((((O477-1)*K477)*'month 3 only'!$B$2)-'month 3 only'!$B$2),IF(K477=0,-'month 3 only'!$B$2,IF(K477=0,-'month 3 only'!$B$2,-('month 3 only'!$B$2*2)))))))*D477))</f>
        <v>0</v>
      </c>
    </row>
    <row r="478" spans="9:18" ht="15" x14ac:dyDescent="0.2">
      <c r="I478" s="10"/>
      <c r="J478" s="10"/>
      <c r="K478" s="10"/>
      <c r="N478" s="7"/>
      <c r="O478" s="19">
        <f>((H478-1)*(1-(IF(I478="no",0,'month 3 only'!$B$3)))+1)</f>
        <v>5.0000000000000044E-2</v>
      </c>
      <c r="P478" s="19">
        <f t="shared" si="8"/>
        <v>0</v>
      </c>
      <c r="Q4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8" s="20">
        <f>IF(ISBLANK(N478),,IF(ISBLANK(H478),,(IF(N478="WON-EW",((((O478-1)*K478)*'month 3 only'!$B$2)+('month 3 only'!$B$2*(O478-1))),IF(N478="WON",((((O478-1)*K478)*'month 3 only'!$B$2)+('month 3 only'!$B$2*(O478-1))),IF(N478="PLACED",((((O478-1)*K478)*'month 3 only'!$B$2)-'month 3 only'!$B$2),IF(K478=0,-'month 3 only'!$B$2,IF(K478=0,-'month 3 only'!$B$2,-('month 3 only'!$B$2*2)))))))*D478))</f>
        <v>0</v>
      </c>
    </row>
    <row r="479" spans="9:18" ht="15" x14ac:dyDescent="0.2">
      <c r="I479" s="10"/>
      <c r="J479" s="10"/>
      <c r="K479" s="10"/>
      <c r="N479" s="7"/>
      <c r="O479" s="19">
        <f>((H479-1)*(1-(IF(I479="no",0,'month 3 only'!$B$3)))+1)</f>
        <v>5.0000000000000044E-2</v>
      </c>
      <c r="P479" s="19">
        <f t="shared" si="8"/>
        <v>0</v>
      </c>
      <c r="Q4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9" s="20">
        <f>IF(ISBLANK(N479),,IF(ISBLANK(H479),,(IF(N479="WON-EW",((((O479-1)*K479)*'month 3 only'!$B$2)+('month 3 only'!$B$2*(O479-1))),IF(N479="WON",((((O479-1)*K479)*'month 3 only'!$B$2)+('month 3 only'!$B$2*(O479-1))),IF(N479="PLACED",((((O479-1)*K479)*'month 3 only'!$B$2)-'month 3 only'!$B$2),IF(K479=0,-'month 3 only'!$B$2,IF(K479=0,-'month 3 only'!$B$2,-('month 3 only'!$B$2*2)))))))*D479))</f>
        <v>0</v>
      </c>
    </row>
    <row r="480" spans="9:18" ht="15" x14ac:dyDescent="0.2">
      <c r="I480" s="10"/>
      <c r="J480" s="10"/>
      <c r="K480" s="10"/>
      <c r="N480" s="7"/>
      <c r="O480" s="19">
        <f>((H480-1)*(1-(IF(I480="no",0,'month 3 only'!$B$3)))+1)</f>
        <v>5.0000000000000044E-2</v>
      </c>
      <c r="P480" s="19">
        <f t="shared" si="8"/>
        <v>0</v>
      </c>
      <c r="Q4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0" s="20">
        <f>IF(ISBLANK(N480),,IF(ISBLANK(H480),,(IF(N480="WON-EW",((((O480-1)*K480)*'month 3 only'!$B$2)+('month 3 only'!$B$2*(O480-1))),IF(N480="WON",((((O480-1)*K480)*'month 3 only'!$B$2)+('month 3 only'!$B$2*(O480-1))),IF(N480="PLACED",((((O480-1)*K480)*'month 3 only'!$B$2)-'month 3 only'!$B$2),IF(K480=0,-'month 3 only'!$B$2,IF(K480=0,-'month 3 only'!$B$2,-('month 3 only'!$B$2*2)))))))*D480))</f>
        <v>0</v>
      </c>
    </row>
    <row r="481" spans="9:18" ht="15" x14ac:dyDescent="0.2">
      <c r="I481" s="10"/>
      <c r="J481" s="10"/>
      <c r="K481" s="10"/>
      <c r="N481" s="7"/>
      <c r="O481" s="19">
        <f>((H481-1)*(1-(IF(I481="no",0,'month 3 only'!$B$3)))+1)</f>
        <v>5.0000000000000044E-2</v>
      </c>
      <c r="P481" s="19">
        <f t="shared" si="8"/>
        <v>0</v>
      </c>
      <c r="Q4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1" s="20">
        <f>IF(ISBLANK(N481),,IF(ISBLANK(H481),,(IF(N481="WON-EW",((((O481-1)*K481)*'month 3 only'!$B$2)+('month 3 only'!$B$2*(O481-1))),IF(N481="WON",((((O481-1)*K481)*'month 3 only'!$B$2)+('month 3 only'!$B$2*(O481-1))),IF(N481="PLACED",((((O481-1)*K481)*'month 3 only'!$B$2)-'month 3 only'!$B$2),IF(K481=0,-'month 3 only'!$B$2,IF(K481=0,-'month 3 only'!$B$2,-('month 3 only'!$B$2*2)))))))*D481))</f>
        <v>0</v>
      </c>
    </row>
    <row r="482" spans="9:18" ht="15" x14ac:dyDescent="0.2">
      <c r="I482" s="10"/>
      <c r="J482" s="10"/>
      <c r="K482" s="10"/>
      <c r="N482" s="7"/>
      <c r="O482" s="19">
        <f>((H482-1)*(1-(IF(I482="no",0,'month 3 only'!$B$3)))+1)</f>
        <v>5.0000000000000044E-2</v>
      </c>
      <c r="P482" s="19">
        <f t="shared" si="8"/>
        <v>0</v>
      </c>
      <c r="Q4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2" s="20">
        <f>IF(ISBLANK(N482),,IF(ISBLANK(H482),,(IF(N482="WON-EW",((((O482-1)*K482)*'month 3 only'!$B$2)+('month 3 only'!$B$2*(O482-1))),IF(N482="WON",((((O482-1)*K482)*'month 3 only'!$B$2)+('month 3 only'!$B$2*(O482-1))),IF(N482="PLACED",((((O482-1)*K482)*'month 3 only'!$B$2)-'month 3 only'!$B$2),IF(K482=0,-'month 3 only'!$B$2,IF(K482=0,-'month 3 only'!$B$2,-('month 3 only'!$B$2*2)))))))*D482))</f>
        <v>0</v>
      </c>
    </row>
    <row r="483" spans="9:18" ht="15" x14ac:dyDescent="0.2">
      <c r="I483" s="10"/>
      <c r="J483" s="10"/>
      <c r="K483" s="10"/>
      <c r="N483" s="7"/>
      <c r="O483" s="19">
        <f>((H483-1)*(1-(IF(I483="no",0,'month 3 only'!$B$3)))+1)</f>
        <v>5.0000000000000044E-2</v>
      </c>
      <c r="P483" s="19">
        <f t="shared" si="8"/>
        <v>0</v>
      </c>
      <c r="Q4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3" s="20">
        <f>IF(ISBLANK(N483),,IF(ISBLANK(H483),,(IF(N483="WON-EW",((((O483-1)*K483)*'month 3 only'!$B$2)+('month 3 only'!$B$2*(O483-1))),IF(N483="WON",((((O483-1)*K483)*'month 3 only'!$B$2)+('month 3 only'!$B$2*(O483-1))),IF(N483="PLACED",((((O483-1)*K483)*'month 3 only'!$B$2)-'month 3 only'!$B$2),IF(K483=0,-'month 3 only'!$B$2,IF(K483=0,-'month 3 only'!$B$2,-('month 3 only'!$B$2*2)))))))*D483))</f>
        <v>0</v>
      </c>
    </row>
    <row r="484" spans="9:18" ht="15" x14ac:dyDescent="0.2">
      <c r="I484" s="10"/>
      <c r="J484" s="10"/>
      <c r="K484" s="10"/>
      <c r="N484" s="7"/>
      <c r="O484" s="19">
        <f>((H484-1)*(1-(IF(I484="no",0,'month 3 only'!$B$3)))+1)</f>
        <v>5.0000000000000044E-2</v>
      </c>
      <c r="P484" s="19">
        <f t="shared" si="8"/>
        <v>0</v>
      </c>
      <c r="Q4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4" s="20">
        <f>IF(ISBLANK(N484),,IF(ISBLANK(H484),,(IF(N484="WON-EW",((((O484-1)*K484)*'month 3 only'!$B$2)+('month 3 only'!$B$2*(O484-1))),IF(N484="WON",((((O484-1)*K484)*'month 3 only'!$B$2)+('month 3 only'!$B$2*(O484-1))),IF(N484="PLACED",((((O484-1)*K484)*'month 3 only'!$B$2)-'month 3 only'!$B$2),IF(K484=0,-'month 3 only'!$B$2,IF(K484=0,-'month 3 only'!$B$2,-('month 3 only'!$B$2*2)))))))*D484))</f>
        <v>0</v>
      </c>
    </row>
    <row r="485" spans="9:18" ht="15" x14ac:dyDescent="0.2">
      <c r="I485" s="10"/>
      <c r="J485" s="10"/>
      <c r="K485" s="10"/>
      <c r="N485" s="7"/>
      <c r="O485" s="19">
        <f>((H485-1)*(1-(IF(I485="no",0,'month 3 only'!$B$3)))+1)</f>
        <v>5.0000000000000044E-2</v>
      </c>
      <c r="P485" s="19">
        <f t="shared" si="8"/>
        <v>0</v>
      </c>
      <c r="Q4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5" s="20">
        <f>IF(ISBLANK(N485),,IF(ISBLANK(H485),,(IF(N485="WON-EW",((((O485-1)*K485)*'month 3 only'!$B$2)+('month 3 only'!$B$2*(O485-1))),IF(N485="WON",((((O485-1)*K485)*'month 3 only'!$B$2)+('month 3 only'!$B$2*(O485-1))),IF(N485="PLACED",((((O485-1)*K485)*'month 3 only'!$B$2)-'month 3 only'!$B$2),IF(K485=0,-'month 3 only'!$B$2,IF(K485=0,-'month 3 only'!$B$2,-('month 3 only'!$B$2*2)))))))*D485))</f>
        <v>0</v>
      </c>
    </row>
    <row r="486" spans="9:18" ht="15" x14ac:dyDescent="0.2">
      <c r="I486" s="10"/>
      <c r="J486" s="10"/>
      <c r="K486" s="10"/>
      <c r="N486" s="7"/>
      <c r="O486" s="19">
        <f>((H486-1)*(1-(IF(I486="no",0,'month 3 only'!$B$3)))+1)</f>
        <v>5.0000000000000044E-2</v>
      </c>
      <c r="P486" s="19">
        <f t="shared" si="8"/>
        <v>0</v>
      </c>
      <c r="Q4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6" s="20">
        <f>IF(ISBLANK(N486),,IF(ISBLANK(H486),,(IF(N486="WON-EW",((((O486-1)*K486)*'month 3 only'!$B$2)+('month 3 only'!$B$2*(O486-1))),IF(N486="WON",((((O486-1)*K486)*'month 3 only'!$B$2)+('month 3 only'!$B$2*(O486-1))),IF(N486="PLACED",((((O486-1)*K486)*'month 3 only'!$B$2)-'month 3 only'!$B$2),IF(K486=0,-'month 3 only'!$B$2,IF(K486=0,-'month 3 only'!$B$2,-('month 3 only'!$B$2*2)))))))*D486))</f>
        <v>0</v>
      </c>
    </row>
    <row r="487" spans="9:18" ht="15" x14ac:dyDescent="0.2">
      <c r="I487" s="10"/>
      <c r="J487" s="10"/>
      <c r="K487" s="10"/>
      <c r="N487" s="7"/>
      <c r="O487" s="19">
        <f>((H487-1)*(1-(IF(I487="no",0,'month 3 only'!$B$3)))+1)</f>
        <v>5.0000000000000044E-2</v>
      </c>
      <c r="P487" s="19">
        <f t="shared" si="8"/>
        <v>0</v>
      </c>
      <c r="Q4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7" s="20">
        <f>IF(ISBLANK(N487),,IF(ISBLANK(H487),,(IF(N487="WON-EW",((((O487-1)*K487)*'month 3 only'!$B$2)+('month 3 only'!$B$2*(O487-1))),IF(N487="WON",((((O487-1)*K487)*'month 3 only'!$B$2)+('month 3 only'!$B$2*(O487-1))),IF(N487="PLACED",((((O487-1)*K487)*'month 3 only'!$B$2)-'month 3 only'!$B$2),IF(K487=0,-'month 3 only'!$B$2,IF(K487=0,-'month 3 only'!$B$2,-('month 3 only'!$B$2*2)))))))*D487))</f>
        <v>0</v>
      </c>
    </row>
    <row r="488" spans="9:18" ht="15" x14ac:dyDescent="0.2">
      <c r="I488" s="10"/>
      <c r="J488" s="10"/>
      <c r="K488" s="10"/>
      <c r="N488" s="7"/>
      <c r="O488" s="19">
        <f>((H488-1)*(1-(IF(I488="no",0,'month 3 only'!$B$3)))+1)</f>
        <v>5.0000000000000044E-2</v>
      </c>
      <c r="P488" s="19">
        <f t="shared" si="8"/>
        <v>0</v>
      </c>
      <c r="Q4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8" s="20">
        <f>IF(ISBLANK(N488),,IF(ISBLANK(H488),,(IF(N488="WON-EW",((((O488-1)*K488)*'month 3 only'!$B$2)+('month 3 only'!$B$2*(O488-1))),IF(N488="WON",((((O488-1)*K488)*'month 3 only'!$B$2)+('month 3 only'!$B$2*(O488-1))),IF(N488="PLACED",((((O488-1)*K488)*'month 3 only'!$B$2)-'month 3 only'!$B$2),IF(K488=0,-'month 3 only'!$B$2,IF(K488=0,-'month 3 only'!$B$2,-('month 3 only'!$B$2*2)))))))*D488))</f>
        <v>0</v>
      </c>
    </row>
    <row r="489" spans="9:18" ht="15" x14ac:dyDescent="0.2">
      <c r="I489" s="10"/>
      <c r="J489" s="10"/>
      <c r="K489" s="10"/>
      <c r="N489" s="7"/>
      <c r="O489" s="19">
        <f>((H489-1)*(1-(IF(I489="no",0,'month 3 only'!$B$3)))+1)</f>
        <v>5.0000000000000044E-2</v>
      </c>
      <c r="P489" s="19">
        <f t="shared" si="8"/>
        <v>0</v>
      </c>
      <c r="Q4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9" s="20">
        <f>IF(ISBLANK(N489),,IF(ISBLANK(H489),,(IF(N489="WON-EW",((((O489-1)*K489)*'month 3 only'!$B$2)+('month 3 only'!$B$2*(O489-1))),IF(N489="WON",((((O489-1)*K489)*'month 3 only'!$B$2)+('month 3 only'!$B$2*(O489-1))),IF(N489="PLACED",((((O489-1)*K489)*'month 3 only'!$B$2)-'month 3 only'!$B$2),IF(K489=0,-'month 3 only'!$B$2,IF(K489=0,-'month 3 only'!$B$2,-('month 3 only'!$B$2*2)))))))*D489))</f>
        <v>0</v>
      </c>
    </row>
    <row r="490" spans="9:18" ht="15" x14ac:dyDescent="0.2">
      <c r="I490" s="10"/>
      <c r="J490" s="10"/>
      <c r="K490" s="10"/>
      <c r="N490" s="7"/>
      <c r="O490" s="19">
        <f>((H490-1)*(1-(IF(I490="no",0,'month 3 only'!$B$3)))+1)</f>
        <v>5.0000000000000044E-2</v>
      </c>
      <c r="P490" s="19">
        <f t="shared" si="8"/>
        <v>0</v>
      </c>
      <c r="Q4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0" s="20">
        <f>IF(ISBLANK(N490),,IF(ISBLANK(H490),,(IF(N490="WON-EW",((((O490-1)*K490)*'month 3 only'!$B$2)+('month 3 only'!$B$2*(O490-1))),IF(N490="WON",((((O490-1)*K490)*'month 3 only'!$B$2)+('month 3 only'!$B$2*(O490-1))),IF(N490="PLACED",((((O490-1)*K490)*'month 3 only'!$B$2)-'month 3 only'!$B$2),IF(K490=0,-'month 3 only'!$B$2,IF(K490=0,-'month 3 only'!$B$2,-('month 3 only'!$B$2*2)))))))*D490))</f>
        <v>0</v>
      </c>
    </row>
    <row r="491" spans="9:18" ht="15" x14ac:dyDescent="0.2">
      <c r="I491" s="10"/>
      <c r="J491" s="10"/>
      <c r="K491" s="10"/>
      <c r="N491" s="7"/>
      <c r="O491" s="19">
        <f>((H491-1)*(1-(IF(I491="no",0,'month 3 only'!$B$3)))+1)</f>
        <v>5.0000000000000044E-2</v>
      </c>
      <c r="P491" s="19">
        <f t="shared" si="8"/>
        <v>0</v>
      </c>
      <c r="Q4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1" s="20">
        <f>IF(ISBLANK(N491),,IF(ISBLANK(H491),,(IF(N491="WON-EW",((((O491-1)*K491)*'month 3 only'!$B$2)+('month 3 only'!$B$2*(O491-1))),IF(N491="WON",((((O491-1)*K491)*'month 3 only'!$B$2)+('month 3 only'!$B$2*(O491-1))),IF(N491="PLACED",((((O491-1)*K491)*'month 3 only'!$B$2)-'month 3 only'!$B$2),IF(K491=0,-'month 3 only'!$B$2,IF(K491=0,-'month 3 only'!$B$2,-('month 3 only'!$B$2*2)))))))*D491))</f>
        <v>0</v>
      </c>
    </row>
    <row r="492" spans="9:18" ht="15" x14ac:dyDescent="0.2">
      <c r="I492" s="10"/>
      <c r="J492" s="10"/>
      <c r="K492" s="10"/>
      <c r="N492" s="7"/>
      <c r="O492" s="19">
        <f>((H492-1)*(1-(IF(I492="no",0,'month 3 only'!$B$3)))+1)</f>
        <v>5.0000000000000044E-2</v>
      </c>
      <c r="P492" s="19">
        <f t="shared" si="8"/>
        <v>0</v>
      </c>
      <c r="Q4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2" s="20">
        <f>IF(ISBLANK(N492),,IF(ISBLANK(H492),,(IF(N492="WON-EW",((((O492-1)*K492)*'month 3 only'!$B$2)+('month 3 only'!$B$2*(O492-1))),IF(N492="WON",((((O492-1)*K492)*'month 3 only'!$B$2)+('month 3 only'!$B$2*(O492-1))),IF(N492="PLACED",((((O492-1)*K492)*'month 3 only'!$B$2)-'month 3 only'!$B$2),IF(K492=0,-'month 3 only'!$B$2,IF(K492=0,-'month 3 only'!$B$2,-('month 3 only'!$B$2*2)))))))*D492))</f>
        <v>0</v>
      </c>
    </row>
    <row r="493" spans="9:18" ht="15" x14ac:dyDescent="0.2">
      <c r="I493" s="10"/>
      <c r="J493" s="10"/>
      <c r="K493" s="10"/>
      <c r="N493" s="7"/>
      <c r="O493" s="19">
        <f>((H493-1)*(1-(IF(I493="no",0,'month 3 only'!$B$3)))+1)</f>
        <v>5.0000000000000044E-2</v>
      </c>
      <c r="P493" s="19">
        <f t="shared" si="8"/>
        <v>0</v>
      </c>
      <c r="Q4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3" s="20">
        <f>IF(ISBLANK(N493),,IF(ISBLANK(H493),,(IF(N493="WON-EW",((((O493-1)*K493)*'month 3 only'!$B$2)+('month 3 only'!$B$2*(O493-1))),IF(N493="WON",((((O493-1)*K493)*'month 3 only'!$B$2)+('month 3 only'!$B$2*(O493-1))),IF(N493="PLACED",((((O493-1)*K493)*'month 3 only'!$B$2)-'month 3 only'!$B$2),IF(K493=0,-'month 3 only'!$B$2,IF(K493=0,-'month 3 only'!$B$2,-('month 3 only'!$B$2*2)))))))*D493))</f>
        <v>0</v>
      </c>
    </row>
    <row r="494" spans="9:18" ht="15" x14ac:dyDescent="0.2">
      <c r="I494" s="10"/>
      <c r="J494" s="10"/>
      <c r="K494" s="10"/>
      <c r="N494" s="7"/>
      <c r="O494" s="19">
        <f>((H494-1)*(1-(IF(I494="no",0,'month 3 only'!$B$3)))+1)</f>
        <v>5.0000000000000044E-2</v>
      </c>
      <c r="P494" s="19">
        <f t="shared" si="8"/>
        <v>0</v>
      </c>
      <c r="Q4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4" s="20">
        <f>IF(ISBLANK(N494),,IF(ISBLANK(H494),,(IF(N494="WON-EW",((((O494-1)*K494)*'month 3 only'!$B$2)+('month 3 only'!$B$2*(O494-1))),IF(N494="WON",((((O494-1)*K494)*'month 3 only'!$B$2)+('month 3 only'!$B$2*(O494-1))),IF(N494="PLACED",((((O494-1)*K494)*'month 3 only'!$B$2)-'month 3 only'!$B$2),IF(K494=0,-'month 3 only'!$B$2,IF(K494=0,-'month 3 only'!$B$2,-('month 3 only'!$B$2*2)))))))*D494))</f>
        <v>0</v>
      </c>
    </row>
    <row r="495" spans="9:18" ht="15" x14ac:dyDescent="0.2">
      <c r="I495" s="10"/>
      <c r="J495" s="10"/>
      <c r="K495" s="10"/>
      <c r="N495" s="7"/>
      <c r="O495" s="19">
        <f>((H495-1)*(1-(IF(I495="no",0,'month 3 only'!$B$3)))+1)</f>
        <v>5.0000000000000044E-2</v>
      </c>
      <c r="P495" s="19">
        <f t="shared" si="8"/>
        <v>0</v>
      </c>
      <c r="Q4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5" s="20">
        <f>IF(ISBLANK(N495),,IF(ISBLANK(H495),,(IF(N495="WON-EW",((((O495-1)*K495)*'month 3 only'!$B$2)+('month 3 only'!$B$2*(O495-1))),IF(N495="WON",((((O495-1)*K495)*'month 3 only'!$B$2)+('month 3 only'!$B$2*(O495-1))),IF(N495="PLACED",((((O495-1)*K495)*'month 3 only'!$B$2)-'month 3 only'!$B$2),IF(K495=0,-'month 3 only'!$B$2,IF(K495=0,-'month 3 only'!$B$2,-('month 3 only'!$B$2*2)))))))*D495))</f>
        <v>0</v>
      </c>
    </row>
    <row r="496" spans="9:18" ht="15" x14ac:dyDescent="0.2">
      <c r="I496" s="10"/>
      <c r="J496" s="10"/>
      <c r="K496" s="10"/>
      <c r="N496" s="7"/>
      <c r="O496" s="19">
        <f>((H496-1)*(1-(IF(I496="no",0,'month 3 only'!$B$3)))+1)</f>
        <v>5.0000000000000044E-2</v>
      </c>
      <c r="P496" s="19">
        <f t="shared" si="8"/>
        <v>0</v>
      </c>
      <c r="Q4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6" s="20">
        <f>IF(ISBLANK(N496),,IF(ISBLANK(H496),,(IF(N496="WON-EW",((((O496-1)*K496)*'month 3 only'!$B$2)+('month 3 only'!$B$2*(O496-1))),IF(N496="WON",((((O496-1)*K496)*'month 3 only'!$B$2)+('month 3 only'!$B$2*(O496-1))),IF(N496="PLACED",((((O496-1)*K496)*'month 3 only'!$B$2)-'month 3 only'!$B$2),IF(K496=0,-'month 3 only'!$B$2,IF(K496=0,-'month 3 only'!$B$2,-('month 3 only'!$B$2*2)))))))*D496))</f>
        <v>0</v>
      </c>
    </row>
    <row r="497" spans="9:18" ht="15" x14ac:dyDescent="0.2">
      <c r="I497" s="10"/>
      <c r="J497" s="10"/>
      <c r="K497" s="10"/>
      <c r="N497" s="7"/>
      <c r="O497" s="19">
        <f>((H497-1)*(1-(IF(I497="no",0,'month 3 only'!$B$3)))+1)</f>
        <v>5.0000000000000044E-2</v>
      </c>
      <c r="P497" s="19">
        <f t="shared" si="8"/>
        <v>0</v>
      </c>
      <c r="Q4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7" s="20">
        <f>IF(ISBLANK(N497),,IF(ISBLANK(H497),,(IF(N497="WON-EW",((((O497-1)*K497)*'month 3 only'!$B$2)+('month 3 only'!$B$2*(O497-1))),IF(N497="WON",((((O497-1)*K497)*'month 3 only'!$B$2)+('month 3 only'!$B$2*(O497-1))),IF(N497="PLACED",((((O497-1)*K497)*'month 3 only'!$B$2)-'month 3 only'!$B$2),IF(K497=0,-'month 3 only'!$B$2,IF(K497=0,-'month 3 only'!$B$2,-('month 3 only'!$B$2*2)))))))*D497))</f>
        <v>0</v>
      </c>
    </row>
    <row r="498" spans="9:18" ht="15" x14ac:dyDescent="0.2">
      <c r="I498" s="10"/>
      <c r="J498" s="10"/>
      <c r="K498" s="10"/>
      <c r="N498" s="7"/>
      <c r="O498" s="19">
        <f>((H498-1)*(1-(IF(I498="no",0,'month 3 only'!$B$3)))+1)</f>
        <v>5.0000000000000044E-2</v>
      </c>
      <c r="P498" s="19">
        <f t="shared" si="8"/>
        <v>0</v>
      </c>
      <c r="Q4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8" s="20">
        <f>IF(ISBLANK(N498),,IF(ISBLANK(H498),,(IF(N498="WON-EW",((((O498-1)*K498)*'month 3 only'!$B$2)+('month 3 only'!$B$2*(O498-1))),IF(N498="WON",((((O498-1)*K498)*'month 3 only'!$B$2)+('month 3 only'!$B$2*(O498-1))),IF(N498="PLACED",((((O498-1)*K498)*'month 3 only'!$B$2)-'month 3 only'!$B$2),IF(K498=0,-'month 3 only'!$B$2,IF(K498=0,-'month 3 only'!$B$2,-('month 3 only'!$B$2*2)))))))*D498))</f>
        <v>0</v>
      </c>
    </row>
    <row r="499" spans="9:18" ht="15" x14ac:dyDescent="0.2">
      <c r="I499" s="10"/>
      <c r="J499" s="10"/>
      <c r="K499" s="10"/>
      <c r="N499" s="7"/>
      <c r="O499" s="19">
        <f>((H499-1)*(1-(IF(I499="no",0,'month 3 only'!$B$3)))+1)</f>
        <v>5.0000000000000044E-2</v>
      </c>
      <c r="P499" s="19">
        <f t="shared" si="8"/>
        <v>0</v>
      </c>
      <c r="Q4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9" s="20">
        <f>IF(ISBLANK(N499),,IF(ISBLANK(H499),,(IF(N499="WON-EW",((((O499-1)*K499)*'month 3 only'!$B$2)+('month 3 only'!$B$2*(O499-1))),IF(N499="WON",((((O499-1)*K499)*'month 3 only'!$B$2)+('month 3 only'!$B$2*(O499-1))),IF(N499="PLACED",((((O499-1)*K499)*'month 3 only'!$B$2)-'month 3 only'!$B$2),IF(K499=0,-'month 3 only'!$B$2,IF(K499=0,-'month 3 only'!$B$2,-('month 3 only'!$B$2*2)))))))*D499))</f>
        <v>0</v>
      </c>
    </row>
    <row r="500" spans="9:18" ht="15" x14ac:dyDescent="0.2">
      <c r="I500" s="10"/>
      <c r="J500" s="10"/>
      <c r="K500" s="10"/>
      <c r="N500" s="7"/>
      <c r="O500" s="19">
        <f>((H500-1)*(1-(IF(I500="no",0,'month 3 only'!$B$3)))+1)</f>
        <v>5.0000000000000044E-2</v>
      </c>
      <c r="P500" s="19">
        <f t="shared" si="8"/>
        <v>0</v>
      </c>
      <c r="Q5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0" s="20">
        <f>IF(ISBLANK(N500),,IF(ISBLANK(H500),,(IF(N500="WON-EW",((((O500-1)*K500)*'month 3 only'!$B$2)+('month 3 only'!$B$2*(O500-1))),IF(N500="WON",((((O500-1)*K500)*'month 3 only'!$B$2)+('month 3 only'!$B$2*(O500-1))),IF(N500="PLACED",((((O500-1)*K500)*'month 3 only'!$B$2)-'month 3 only'!$B$2),IF(K500=0,-'month 3 only'!$B$2,IF(K500=0,-'month 3 only'!$B$2,-('month 3 only'!$B$2*2)))))))*D500))</f>
        <v>0</v>
      </c>
    </row>
    <row r="501" spans="9:18" ht="15" x14ac:dyDescent="0.2">
      <c r="I501" s="10"/>
      <c r="J501" s="10"/>
      <c r="K501" s="10"/>
      <c r="N501" s="7"/>
      <c r="O501" s="19">
        <f>((H501-1)*(1-(IF(I501="no",0,'month 3 only'!$B$3)))+1)</f>
        <v>5.0000000000000044E-2</v>
      </c>
      <c r="P501" s="19">
        <f t="shared" si="8"/>
        <v>0</v>
      </c>
      <c r="Q5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1" s="20">
        <f>IF(ISBLANK(N501),,IF(ISBLANK(H501),,(IF(N501="WON-EW",((((O501-1)*K501)*'month 3 only'!$B$2)+('month 3 only'!$B$2*(O501-1))),IF(N501="WON",((((O501-1)*K501)*'month 3 only'!$B$2)+('month 3 only'!$B$2*(O501-1))),IF(N501="PLACED",((((O501-1)*K501)*'month 3 only'!$B$2)-'month 3 only'!$B$2),IF(K501=0,-'month 3 only'!$B$2,IF(K501=0,-'month 3 only'!$B$2,-('month 3 only'!$B$2*2)))))))*D501))</f>
        <v>0</v>
      </c>
    </row>
    <row r="502" spans="9:18" ht="15" x14ac:dyDescent="0.2">
      <c r="I502" s="10"/>
      <c r="J502" s="10"/>
      <c r="K502" s="10"/>
      <c r="N502" s="7"/>
      <c r="O502" s="19">
        <f>((H502-1)*(1-(IF(I502="no",0,'month 3 only'!$B$3)))+1)</f>
        <v>5.0000000000000044E-2</v>
      </c>
      <c r="P502" s="19">
        <f t="shared" si="8"/>
        <v>0</v>
      </c>
      <c r="Q5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2" s="20">
        <f>IF(ISBLANK(N502),,IF(ISBLANK(H502),,(IF(N502="WON-EW",((((O502-1)*K502)*'month 3 only'!$B$2)+('month 3 only'!$B$2*(O502-1))),IF(N502="WON",((((O502-1)*K502)*'month 3 only'!$B$2)+('month 3 only'!$B$2*(O502-1))),IF(N502="PLACED",((((O502-1)*K502)*'month 3 only'!$B$2)-'month 3 only'!$B$2),IF(K502=0,-'month 3 only'!$B$2,IF(K502=0,-'month 3 only'!$B$2,-('month 3 only'!$B$2*2)))))))*D502))</f>
        <v>0</v>
      </c>
    </row>
    <row r="503" spans="9:18" ht="15" x14ac:dyDescent="0.2">
      <c r="I503" s="10"/>
      <c r="J503" s="10"/>
      <c r="K503" s="10"/>
      <c r="N503" s="7"/>
      <c r="O503" s="19">
        <f>((H503-1)*(1-(IF(I503="no",0,'month 3 only'!$B$3)))+1)</f>
        <v>5.0000000000000044E-2</v>
      </c>
      <c r="P503" s="19">
        <f t="shared" si="8"/>
        <v>0</v>
      </c>
      <c r="Q5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3" s="20">
        <f>IF(ISBLANK(N503),,IF(ISBLANK(H503),,(IF(N503="WON-EW",((((O503-1)*K503)*'month 3 only'!$B$2)+('month 3 only'!$B$2*(O503-1))),IF(N503="WON",((((O503-1)*K503)*'month 3 only'!$B$2)+('month 3 only'!$B$2*(O503-1))),IF(N503="PLACED",((((O503-1)*K503)*'month 3 only'!$B$2)-'month 3 only'!$B$2),IF(K503=0,-'month 3 only'!$B$2,IF(K503=0,-'month 3 only'!$B$2,-('month 3 only'!$B$2*2)))))))*D503))</f>
        <v>0</v>
      </c>
    </row>
    <row r="504" spans="9:18" ht="15" x14ac:dyDescent="0.2">
      <c r="I504" s="10"/>
      <c r="J504" s="10"/>
      <c r="K504" s="10"/>
      <c r="N504" s="7"/>
      <c r="O504" s="19">
        <f>((H504-1)*(1-(IF(I504="no",0,'month 3 only'!$B$3)))+1)</f>
        <v>5.0000000000000044E-2</v>
      </c>
      <c r="P504" s="19">
        <f t="shared" si="8"/>
        <v>0</v>
      </c>
      <c r="Q5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4" s="20">
        <f>IF(ISBLANK(N504),,IF(ISBLANK(H504),,(IF(N504="WON-EW",((((O504-1)*K504)*'month 3 only'!$B$2)+('month 3 only'!$B$2*(O504-1))),IF(N504="WON",((((O504-1)*K504)*'month 3 only'!$B$2)+('month 3 only'!$B$2*(O504-1))),IF(N504="PLACED",((((O504-1)*K504)*'month 3 only'!$B$2)-'month 3 only'!$B$2),IF(K504=0,-'month 3 only'!$B$2,IF(K504=0,-'month 3 only'!$B$2,-('month 3 only'!$B$2*2)))))))*D504))</f>
        <v>0</v>
      </c>
    </row>
    <row r="505" spans="9:18" ht="15" x14ac:dyDescent="0.2">
      <c r="I505" s="10"/>
      <c r="J505" s="10"/>
      <c r="K505" s="10"/>
      <c r="N505" s="7"/>
      <c r="O505" s="19">
        <f>((H505-1)*(1-(IF(I505="no",0,'month 3 only'!$B$3)))+1)</f>
        <v>5.0000000000000044E-2</v>
      </c>
      <c r="P505" s="19">
        <f t="shared" si="8"/>
        <v>0</v>
      </c>
      <c r="Q5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5" s="20">
        <f>IF(ISBLANK(N505),,IF(ISBLANK(H505),,(IF(N505="WON-EW",((((O505-1)*K505)*'month 3 only'!$B$2)+('month 3 only'!$B$2*(O505-1))),IF(N505="WON",((((O505-1)*K505)*'month 3 only'!$B$2)+('month 3 only'!$B$2*(O505-1))),IF(N505="PLACED",((((O505-1)*K505)*'month 3 only'!$B$2)-'month 3 only'!$B$2),IF(K505=0,-'month 3 only'!$B$2,IF(K505=0,-'month 3 only'!$B$2,-('month 3 only'!$B$2*2)))))))*D505))</f>
        <v>0</v>
      </c>
    </row>
    <row r="506" spans="9:18" ht="15" x14ac:dyDescent="0.2">
      <c r="I506" s="10"/>
      <c r="J506" s="10"/>
      <c r="K506" s="10"/>
      <c r="N506" s="7"/>
      <c r="O506" s="19">
        <f>((H506-1)*(1-(IF(I506="no",0,'month 3 only'!$B$3)))+1)</f>
        <v>5.0000000000000044E-2</v>
      </c>
      <c r="P506" s="19">
        <f t="shared" si="8"/>
        <v>0</v>
      </c>
      <c r="Q5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6" s="20">
        <f>IF(ISBLANK(N506),,IF(ISBLANK(H506),,(IF(N506="WON-EW",((((O506-1)*K506)*'month 3 only'!$B$2)+('month 3 only'!$B$2*(O506-1))),IF(N506="WON",((((O506-1)*K506)*'month 3 only'!$B$2)+('month 3 only'!$B$2*(O506-1))),IF(N506="PLACED",((((O506-1)*K506)*'month 3 only'!$B$2)-'month 3 only'!$B$2),IF(K506=0,-'month 3 only'!$B$2,IF(K506=0,-'month 3 only'!$B$2,-('month 3 only'!$B$2*2)))))))*D506))</f>
        <v>0</v>
      </c>
    </row>
    <row r="507" spans="9:18" ht="15" x14ac:dyDescent="0.2">
      <c r="I507" s="10"/>
      <c r="J507" s="10"/>
      <c r="K507" s="10"/>
      <c r="N507" s="7"/>
      <c r="O507" s="19">
        <f>((H507-1)*(1-(IF(I507="no",0,'month 3 only'!$B$3)))+1)</f>
        <v>5.0000000000000044E-2</v>
      </c>
      <c r="P507" s="19">
        <f t="shared" si="8"/>
        <v>0</v>
      </c>
      <c r="Q5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7" s="20">
        <f>IF(ISBLANK(N507),,IF(ISBLANK(H507),,(IF(N507="WON-EW",((((O507-1)*K507)*'month 3 only'!$B$2)+('month 3 only'!$B$2*(O507-1))),IF(N507="WON",((((O507-1)*K507)*'month 3 only'!$B$2)+('month 3 only'!$B$2*(O507-1))),IF(N507="PLACED",((((O507-1)*K507)*'month 3 only'!$B$2)-'month 3 only'!$B$2),IF(K507=0,-'month 3 only'!$B$2,IF(K507=0,-'month 3 only'!$B$2,-('month 3 only'!$B$2*2)))))))*D507))</f>
        <v>0</v>
      </c>
    </row>
    <row r="508" spans="9:18" ht="15" x14ac:dyDescent="0.2">
      <c r="I508" s="10"/>
      <c r="J508" s="10"/>
      <c r="K508" s="10"/>
      <c r="N508" s="7"/>
      <c r="O508" s="19">
        <f>((H508-1)*(1-(IF(I508="no",0,'month 3 only'!$B$3)))+1)</f>
        <v>5.0000000000000044E-2</v>
      </c>
      <c r="P508" s="19">
        <f t="shared" si="8"/>
        <v>0</v>
      </c>
      <c r="Q5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8" s="20">
        <f>IF(ISBLANK(N508),,IF(ISBLANK(H508),,(IF(N508="WON-EW",((((O508-1)*K508)*'month 3 only'!$B$2)+('month 3 only'!$B$2*(O508-1))),IF(N508="WON",((((O508-1)*K508)*'month 3 only'!$B$2)+('month 3 only'!$B$2*(O508-1))),IF(N508="PLACED",((((O508-1)*K508)*'month 3 only'!$B$2)-'month 3 only'!$B$2),IF(K508=0,-'month 3 only'!$B$2,IF(K508=0,-'month 3 only'!$B$2,-('month 3 only'!$B$2*2)))))))*D508))</f>
        <v>0</v>
      </c>
    </row>
    <row r="509" spans="9:18" ht="15" x14ac:dyDescent="0.2">
      <c r="I509" s="10"/>
      <c r="J509" s="10"/>
      <c r="K509" s="10"/>
      <c r="N509" s="7"/>
      <c r="O509" s="19">
        <f>((H509-1)*(1-(IF(I509="no",0,'month 3 only'!$B$3)))+1)</f>
        <v>5.0000000000000044E-2</v>
      </c>
      <c r="P509" s="19">
        <f t="shared" si="8"/>
        <v>0</v>
      </c>
      <c r="Q5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9" s="20">
        <f>IF(ISBLANK(N509),,IF(ISBLANK(H509),,(IF(N509="WON-EW",((((O509-1)*K509)*'month 3 only'!$B$2)+('month 3 only'!$B$2*(O509-1))),IF(N509="WON",((((O509-1)*K509)*'month 3 only'!$B$2)+('month 3 only'!$B$2*(O509-1))),IF(N509="PLACED",((((O509-1)*K509)*'month 3 only'!$B$2)-'month 3 only'!$B$2),IF(K509=0,-'month 3 only'!$B$2,IF(K509=0,-'month 3 only'!$B$2,-('month 3 only'!$B$2*2)))))))*D509))</f>
        <v>0</v>
      </c>
    </row>
    <row r="510" spans="9:18" ht="15" x14ac:dyDescent="0.2">
      <c r="I510" s="10"/>
      <c r="J510" s="10"/>
      <c r="K510" s="10"/>
      <c r="N510" s="7"/>
      <c r="O510" s="19">
        <f>((H510-1)*(1-(IF(I510="no",0,'month 3 only'!$B$3)))+1)</f>
        <v>5.0000000000000044E-2</v>
      </c>
      <c r="P510" s="19">
        <f t="shared" si="8"/>
        <v>0</v>
      </c>
      <c r="Q5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0" s="20">
        <f>IF(ISBLANK(N510),,IF(ISBLANK(H510),,(IF(N510="WON-EW",((((O510-1)*K510)*'month 3 only'!$B$2)+('month 3 only'!$B$2*(O510-1))),IF(N510="WON",((((O510-1)*K510)*'month 3 only'!$B$2)+('month 3 only'!$B$2*(O510-1))),IF(N510="PLACED",((((O510-1)*K510)*'month 3 only'!$B$2)-'month 3 only'!$B$2),IF(K510=0,-'month 3 only'!$B$2,IF(K510=0,-'month 3 only'!$B$2,-('month 3 only'!$B$2*2)))))))*D510))</f>
        <v>0</v>
      </c>
    </row>
    <row r="511" spans="9:18" ht="15" x14ac:dyDescent="0.2">
      <c r="I511" s="10"/>
      <c r="J511" s="10"/>
      <c r="K511" s="10"/>
      <c r="N511" s="7"/>
      <c r="O511" s="19">
        <f>((H511-1)*(1-(IF(I511="no",0,'month 3 only'!$B$3)))+1)</f>
        <v>5.0000000000000044E-2</v>
      </c>
      <c r="P511" s="19">
        <f t="shared" si="8"/>
        <v>0</v>
      </c>
      <c r="Q5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1" s="20">
        <f>IF(ISBLANK(N511),,IF(ISBLANK(H511),,(IF(N511="WON-EW",((((O511-1)*K511)*'month 3 only'!$B$2)+('month 3 only'!$B$2*(O511-1))),IF(N511="WON",((((O511-1)*K511)*'month 3 only'!$B$2)+('month 3 only'!$B$2*(O511-1))),IF(N511="PLACED",((((O511-1)*K511)*'month 3 only'!$B$2)-'month 3 only'!$B$2),IF(K511=0,-'month 3 only'!$B$2,IF(K511=0,-'month 3 only'!$B$2,-('month 3 only'!$B$2*2)))))))*D511))</f>
        <v>0</v>
      </c>
    </row>
    <row r="512" spans="9:18" ht="15" x14ac:dyDescent="0.2">
      <c r="I512" s="10"/>
      <c r="J512" s="10"/>
      <c r="K512" s="10"/>
      <c r="N512" s="7"/>
      <c r="O512" s="19">
        <f>((H512-1)*(1-(IF(I512="no",0,'month 3 only'!$B$3)))+1)</f>
        <v>5.0000000000000044E-2</v>
      </c>
      <c r="P512" s="19">
        <f t="shared" si="8"/>
        <v>0</v>
      </c>
      <c r="Q5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2" s="20">
        <f>IF(ISBLANK(N512),,IF(ISBLANK(H512),,(IF(N512="WON-EW",((((O512-1)*K512)*'month 3 only'!$B$2)+('month 3 only'!$B$2*(O512-1))),IF(N512="WON",((((O512-1)*K512)*'month 3 only'!$B$2)+('month 3 only'!$B$2*(O512-1))),IF(N512="PLACED",((((O512-1)*K512)*'month 3 only'!$B$2)-'month 3 only'!$B$2),IF(K512=0,-'month 3 only'!$B$2,IF(K512=0,-'month 3 only'!$B$2,-('month 3 only'!$B$2*2)))))))*D512))</f>
        <v>0</v>
      </c>
    </row>
    <row r="513" spans="9:18" ht="15" x14ac:dyDescent="0.2">
      <c r="I513" s="10"/>
      <c r="J513" s="10"/>
      <c r="K513" s="10"/>
      <c r="N513" s="7"/>
      <c r="O513" s="19">
        <f>((H513-1)*(1-(IF(I513="no",0,'month 3 only'!$B$3)))+1)</f>
        <v>5.0000000000000044E-2</v>
      </c>
      <c r="P513" s="19">
        <f t="shared" si="8"/>
        <v>0</v>
      </c>
      <c r="Q5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3" s="20">
        <f>IF(ISBLANK(N513),,IF(ISBLANK(H513),,(IF(N513="WON-EW",((((O513-1)*K513)*'month 3 only'!$B$2)+('month 3 only'!$B$2*(O513-1))),IF(N513="WON",((((O513-1)*K513)*'month 3 only'!$B$2)+('month 3 only'!$B$2*(O513-1))),IF(N513="PLACED",((((O513-1)*K513)*'month 3 only'!$B$2)-'month 3 only'!$B$2),IF(K513=0,-'month 3 only'!$B$2,IF(K513=0,-'month 3 only'!$B$2,-('month 3 only'!$B$2*2)))))))*D513))</f>
        <v>0</v>
      </c>
    </row>
    <row r="514" spans="9:18" ht="15" x14ac:dyDescent="0.2">
      <c r="I514" s="10"/>
      <c r="J514" s="10"/>
      <c r="K514" s="10"/>
      <c r="N514" s="7"/>
      <c r="O514" s="19">
        <f>((H514-1)*(1-(IF(I514="no",0,'month 3 only'!$B$3)))+1)</f>
        <v>5.0000000000000044E-2</v>
      </c>
      <c r="P514" s="19">
        <f t="shared" si="8"/>
        <v>0</v>
      </c>
      <c r="Q5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4" s="20">
        <f>IF(ISBLANK(N514),,IF(ISBLANK(H514),,(IF(N514="WON-EW",((((O514-1)*K514)*'month 3 only'!$B$2)+('month 3 only'!$B$2*(O514-1))),IF(N514="WON",((((O514-1)*K514)*'month 3 only'!$B$2)+('month 3 only'!$B$2*(O514-1))),IF(N514="PLACED",((((O514-1)*K514)*'month 3 only'!$B$2)-'month 3 only'!$B$2),IF(K514=0,-'month 3 only'!$B$2,IF(K514=0,-'month 3 only'!$B$2,-('month 3 only'!$B$2*2)))))))*D514))</f>
        <v>0</v>
      </c>
    </row>
    <row r="515" spans="9:18" ht="15" x14ac:dyDescent="0.2">
      <c r="I515" s="10"/>
      <c r="J515" s="10"/>
      <c r="K515" s="10"/>
      <c r="N515" s="7"/>
      <c r="O515" s="19">
        <f>((H515-1)*(1-(IF(I515="no",0,'month 3 only'!$B$3)))+1)</f>
        <v>5.0000000000000044E-2</v>
      </c>
      <c r="P515" s="19">
        <f t="shared" si="8"/>
        <v>0</v>
      </c>
      <c r="Q5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5" s="20">
        <f>IF(ISBLANK(N515),,IF(ISBLANK(H515),,(IF(N515="WON-EW",((((O515-1)*K515)*'month 3 only'!$B$2)+('month 3 only'!$B$2*(O515-1))),IF(N515="WON",((((O515-1)*K515)*'month 3 only'!$B$2)+('month 3 only'!$B$2*(O515-1))),IF(N515="PLACED",((((O515-1)*K515)*'month 3 only'!$B$2)-'month 3 only'!$B$2),IF(K515=0,-'month 3 only'!$B$2,IF(K515=0,-'month 3 only'!$B$2,-('month 3 only'!$B$2*2)))))))*D515))</f>
        <v>0</v>
      </c>
    </row>
    <row r="516" spans="9:18" ht="15" x14ac:dyDescent="0.2">
      <c r="I516" s="10"/>
      <c r="J516" s="10"/>
      <c r="K516" s="10"/>
      <c r="N516" s="7"/>
      <c r="O516" s="19">
        <f>((H516-1)*(1-(IF(I516="no",0,'month 3 only'!$B$3)))+1)</f>
        <v>5.0000000000000044E-2</v>
      </c>
      <c r="P516" s="19">
        <f t="shared" si="8"/>
        <v>0</v>
      </c>
      <c r="Q5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6" s="20">
        <f>IF(ISBLANK(N516),,IF(ISBLANK(H516),,(IF(N516="WON-EW",((((O516-1)*K516)*'month 3 only'!$B$2)+('month 3 only'!$B$2*(O516-1))),IF(N516="WON",((((O516-1)*K516)*'month 3 only'!$B$2)+('month 3 only'!$B$2*(O516-1))),IF(N516="PLACED",((((O516-1)*K516)*'month 3 only'!$B$2)-'month 3 only'!$B$2),IF(K516=0,-'month 3 only'!$B$2,IF(K516=0,-'month 3 only'!$B$2,-('month 3 only'!$B$2*2)))))))*D516))</f>
        <v>0</v>
      </c>
    </row>
    <row r="517" spans="9:18" ht="15" x14ac:dyDescent="0.2">
      <c r="I517" s="10"/>
      <c r="J517" s="10"/>
      <c r="K517" s="10"/>
      <c r="N517" s="7"/>
      <c r="O517" s="19">
        <f>((H517-1)*(1-(IF(I517="no",0,'month 3 only'!$B$3)))+1)</f>
        <v>5.0000000000000044E-2</v>
      </c>
      <c r="P517" s="19">
        <f t="shared" si="8"/>
        <v>0</v>
      </c>
      <c r="Q5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7" s="20">
        <f>IF(ISBLANK(N517),,IF(ISBLANK(H517),,(IF(N517="WON-EW",((((O517-1)*K517)*'month 3 only'!$B$2)+('month 3 only'!$B$2*(O517-1))),IF(N517="WON",((((O517-1)*K517)*'month 3 only'!$B$2)+('month 3 only'!$B$2*(O517-1))),IF(N517="PLACED",((((O517-1)*K517)*'month 3 only'!$B$2)-'month 3 only'!$B$2),IF(K517=0,-'month 3 only'!$B$2,IF(K517=0,-'month 3 only'!$B$2,-('month 3 only'!$B$2*2)))))))*D517))</f>
        <v>0</v>
      </c>
    </row>
    <row r="518" spans="9:18" ht="15" x14ac:dyDescent="0.2">
      <c r="I518" s="10"/>
      <c r="J518" s="10"/>
      <c r="K518" s="10"/>
      <c r="N518" s="7"/>
      <c r="O518" s="19">
        <f>((H518-1)*(1-(IF(I518="no",0,'month 3 only'!$B$3)))+1)</f>
        <v>5.0000000000000044E-2</v>
      </c>
      <c r="P518" s="19">
        <f t="shared" si="8"/>
        <v>0</v>
      </c>
      <c r="Q5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8" s="20">
        <f>IF(ISBLANK(N518),,IF(ISBLANK(H518),,(IF(N518="WON-EW",((((O518-1)*K518)*'month 3 only'!$B$2)+('month 3 only'!$B$2*(O518-1))),IF(N518="WON",((((O518-1)*K518)*'month 3 only'!$B$2)+('month 3 only'!$B$2*(O518-1))),IF(N518="PLACED",((((O518-1)*K518)*'month 3 only'!$B$2)-'month 3 only'!$B$2),IF(K518=0,-'month 3 only'!$B$2,IF(K518=0,-'month 3 only'!$B$2,-('month 3 only'!$B$2*2)))))))*D518))</f>
        <v>0</v>
      </c>
    </row>
    <row r="519" spans="9:18" ht="15" x14ac:dyDescent="0.2">
      <c r="I519" s="10"/>
      <c r="J519" s="10"/>
      <c r="K519" s="10"/>
      <c r="N519" s="7"/>
      <c r="O519" s="19">
        <f>((H519-1)*(1-(IF(I519="no",0,'month 3 only'!$B$3)))+1)</f>
        <v>5.0000000000000044E-2</v>
      </c>
      <c r="P519" s="19">
        <f t="shared" si="8"/>
        <v>0</v>
      </c>
      <c r="Q5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9" s="20">
        <f>IF(ISBLANK(N519),,IF(ISBLANK(H519),,(IF(N519="WON-EW",((((O519-1)*K519)*'month 3 only'!$B$2)+('month 3 only'!$B$2*(O519-1))),IF(N519="WON",((((O519-1)*K519)*'month 3 only'!$B$2)+('month 3 only'!$B$2*(O519-1))),IF(N519="PLACED",((((O519-1)*K519)*'month 3 only'!$B$2)-'month 3 only'!$B$2),IF(K519=0,-'month 3 only'!$B$2,IF(K519=0,-'month 3 only'!$B$2,-('month 3 only'!$B$2*2)))))))*D519))</f>
        <v>0</v>
      </c>
    </row>
    <row r="520" spans="9:18" ht="15" x14ac:dyDescent="0.2">
      <c r="I520" s="10"/>
      <c r="J520" s="10"/>
      <c r="K520" s="10"/>
      <c r="N520" s="7"/>
      <c r="O520" s="19">
        <f>((H520-1)*(1-(IF(I520="no",0,'month 3 only'!$B$3)))+1)</f>
        <v>5.0000000000000044E-2</v>
      </c>
      <c r="P520" s="19">
        <f t="shared" si="8"/>
        <v>0</v>
      </c>
      <c r="Q5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0" s="20">
        <f>IF(ISBLANK(N520),,IF(ISBLANK(H520),,(IF(N520="WON-EW",((((O520-1)*K520)*'month 3 only'!$B$2)+('month 3 only'!$B$2*(O520-1))),IF(N520="WON",((((O520-1)*K520)*'month 3 only'!$B$2)+('month 3 only'!$B$2*(O520-1))),IF(N520="PLACED",((((O520-1)*K520)*'month 3 only'!$B$2)-'month 3 only'!$B$2),IF(K520=0,-'month 3 only'!$B$2,IF(K520=0,-'month 3 only'!$B$2,-('month 3 only'!$B$2*2)))))))*D520))</f>
        <v>0</v>
      </c>
    </row>
    <row r="521" spans="9:18" ht="15" x14ac:dyDescent="0.2">
      <c r="I521" s="10"/>
      <c r="J521" s="10"/>
      <c r="K521" s="10"/>
      <c r="N521" s="7"/>
      <c r="O521" s="19">
        <f>((H521-1)*(1-(IF(I521="no",0,'month 3 only'!$B$3)))+1)</f>
        <v>5.0000000000000044E-2</v>
      </c>
      <c r="P521" s="19">
        <f t="shared" si="8"/>
        <v>0</v>
      </c>
      <c r="Q5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1" s="20">
        <f>IF(ISBLANK(N521),,IF(ISBLANK(H521),,(IF(N521="WON-EW",((((O521-1)*K521)*'month 3 only'!$B$2)+('month 3 only'!$B$2*(O521-1))),IF(N521="WON",((((O521-1)*K521)*'month 3 only'!$B$2)+('month 3 only'!$B$2*(O521-1))),IF(N521="PLACED",((((O521-1)*K521)*'month 3 only'!$B$2)-'month 3 only'!$B$2),IF(K521=0,-'month 3 only'!$B$2,IF(K521=0,-'month 3 only'!$B$2,-('month 3 only'!$B$2*2)))))))*D521))</f>
        <v>0</v>
      </c>
    </row>
    <row r="522" spans="9:18" ht="15" x14ac:dyDescent="0.2">
      <c r="I522" s="10"/>
      <c r="J522" s="10"/>
      <c r="K522" s="10"/>
      <c r="N522" s="7"/>
      <c r="O522" s="19">
        <f>((H522-1)*(1-(IF(I522="no",0,'month 3 only'!$B$3)))+1)</f>
        <v>5.0000000000000044E-2</v>
      </c>
      <c r="P522" s="19">
        <f t="shared" si="8"/>
        <v>0</v>
      </c>
      <c r="Q5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2" s="20">
        <f>IF(ISBLANK(N522),,IF(ISBLANK(H522),,(IF(N522="WON-EW",((((O522-1)*K522)*'month 3 only'!$B$2)+('month 3 only'!$B$2*(O522-1))),IF(N522="WON",((((O522-1)*K522)*'month 3 only'!$B$2)+('month 3 only'!$B$2*(O522-1))),IF(N522="PLACED",((((O522-1)*K522)*'month 3 only'!$B$2)-'month 3 only'!$B$2),IF(K522=0,-'month 3 only'!$B$2,IF(K522=0,-'month 3 only'!$B$2,-('month 3 only'!$B$2*2)))))))*D522))</f>
        <v>0</v>
      </c>
    </row>
    <row r="523" spans="9:18" ht="15" x14ac:dyDescent="0.2">
      <c r="I523" s="10"/>
      <c r="J523" s="10"/>
      <c r="K523" s="10"/>
      <c r="N523" s="7"/>
      <c r="O523" s="19">
        <f>((H523-1)*(1-(IF(I523="no",0,'month 3 only'!$B$3)))+1)</f>
        <v>5.0000000000000044E-2</v>
      </c>
      <c r="P523" s="19">
        <f t="shared" si="8"/>
        <v>0</v>
      </c>
      <c r="Q5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3" s="20">
        <f>IF(ISBLANK(N523),,IF(ISBLANK(H523),,(IF(N523="WON-EW",((((O523-1)*K523)*'month 3 only'!$B$2)+('month 3 only'!$B$2*(O523-1))),IF(N523="WON",((((O523-1)*K523)*'month 3 only'!$B$2)+('month 3 only'!$B$2*(O523-1))),IF(N523="PLACED",((((O523-1)*K523)*'month 3 only'!$B$2)-'month 3 only'!$B$2),IF(K523=0,-'month 3 only'!$B$2,IF(K523=0,-'month 3 only'!$B$2,-('month 3 only'!$B$2*2)))))))*D523))</f>
        <v>0</v>
      </c>
    </row>
    <row r="524" spans="9:18" ht="15" x14ac:dyDescent="0.2">
      <c r="I524" s="10"/>
      <c r="J524" s="10"/>
      <c r="K524" s="10"/>
      <c r="N524" s="7"/>
      <c r="O524" s="19">
        <f>((H524-1)*(1-(IF(I524="no",0,'month 3 only'!$B$3)))+1)</f>
        <v>5.0000000000000044E-2</v>
      </c>
      <c r="P524" s="19">
        <f t="shared" si="8"/>
        <v>0</v>
      </c>
      <c r="Q5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4" s="20">
        <f>IF(ISBLANK(N524),,IF(ISBLANK(H524),,(IF(N524="WON-EW",((((O524-1)*K524)*'month 3 only'!$B$2)+('month 3 only'!$B$2*(O524-1))),IF(N524="WON",((((O524-1)*K524)*'month 3 only'!$B$2)+('month 3 only'!$B$2*(O524-1))),IF(N524="PLACED",((((O524-1)*K524)*'month 3 only'!$B$2)-'month 3 only'!$B$2),IF(K524=0,-'month 3 only'!$B$2,IF(K524=0,-'month 3 only'!$B$2,-('month 3 only'!$B$2*2)))))))*D524))</f>
        <v>0</v>
      </c>
    </row>
    <row r="525" spans="9:18" ht="15" x14ac:dyDescent="0.2">
      <c r="I525" s="10"/>
      <c r="J525" s="10"/>
      <c r="K525" s="10"/>
      <c r="N525" s="7"/>
      <c r="O525" s="19">
        <f>((H525-1)*(1-(IF(I525="no",0,'month 3 only'!$B$3)))+1)</f>
        <v>5.0000000000000044E-2</v>
      </c>
      <c r="P525" s="19">
        <f t="shared" si="8"/>
        <v>0</v>
      </c>
      <c r="Q5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5" s="20">
        <f>IF(ISBLANK(N525),,IF(ISBLANK(H525),,(IF(N525="WON-EW",((((O525-1)*K525)*'month 3 only'!$B$2)+('month 3 only'!$B$2*(O525-1))),IF(N525="WON",((((O525-1)*K525)*'month 3 only'!$B$2)+('month 3 only'!$B$2*(O525-1))),IF(N525="PLACED",((((O525-1)*K525)*'month 3 only'!$B$2)-'month 3 only'!$B$2),IF(K525=0,-'month 3 only'!$B$2,IF(K525=0,-'month 3 only'!$B$2,-('month 3 only'!$B$2*2)))))))*D525))</f>
        <v>0</v>
      </c>
    </row>
    <row r="526" spans="9:18" ht="15" x14ac:dyDescent="0.2">
      <c r="I526" s="10"/>
      <c r="J526" s="10"/>
      <c r="K526" s="10"/>
      <c r="N526" s="7"/>
      <c r="O526" s="19">
        <f>((H526-1)*(1-(IF(I526="no",0,'month 3 only'!$B$3)))+1)</f>
        <v>5.0000000000000044E-2</v>
      </c>
      <c r="P526" s="19">
        <f t="shared" si="8"/>
        <v>0</v>
      </c>
      <c r="Q5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6" s="20">
        <f>IF(ISBLANK(N526),,IF(ISBLANK(H526),,(IF(N526="WON-EW",((((O526-1)*K526)*'month 3 only'!$B$2)+('month 3 only'!$B$2*(O526-1))),IF(N526="WON",((((O526-1)*K526)*'month 3 only'!$B$2)+('month 3 only'!$B$2*(O526-1))),IF(N526="PLACED",((((O526-1)*K526)*'month 3 only'!$B$2)-'month 3 only'!$B$2),IF(K526=0,-'month 3 only'!$B$2,IF(K526=0,-'month 3 only'!$B$2,-('month 3 only'!$B$2*2)))))))*D526))</f>
        <v>0</v>
      </c>
    </row>
    <row r="527" spans="9:18" ht="15" x14ac:dyDescent="0.2">
      <c r="I527" s="10"/>
      <c r="J527" s="10"/>
      <c r="K527" s="10"/>
      <c r="N527" s="7"/>
      <c r="O527" s="19">
        <f>((H527-1)*(1-(IF(I527="no",0,'month 3 only'!$B$3)))+1)</f>
        <v>5.0000000000000044E-2</v>
      </c>
      <c r="P527" s="19">
        <f t="shared" si="8"/>
        <v>0</v>
      </c>
      <c r="Q5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7" s="20">
        <f>IF(ISBLANK(N527),,IF(ISBLANK(H527),,(IF(N527="WON-EW",((((O527-1)*K527)*'month 3 only'!$B$2)+('month 3 only'!$B$2*(O527-1))),IF(N527="WON",((((O527-1)*K527)*'month 3 only'!$B$2)+('month 3 only'!$B$2*(O527-1))),IF(N527="PLACED",((((O527-1)*K527)*'month 3 only'!$B$2)-'month 3 only'!$B$2),IF(K527=0,-'month 3 only'!$B$2,IF(K527=0,-'month 3 only'!$B$2,-('month 3 only'!$B$2*2)))))))*D527))</f>
        <v>0</v>
      </c>
    </row>
    <row r="528" spans="9:18" ht="15" x14ac:dyDescent="0.2">
      <c r="I528" s="10"/>
      <c r="J528" s="10"/>
      <c r="K528" s="10"/>
      <c r="N528" s="7"/>
      <c r="O528" s="19">
        <f>((H528-1)*(1-(IF(I528="no",0,'month 3 only'!$B$3)))+1)</f>
        <v>5.0000000000000044E-2</v>
      </c>
      <c r="P528" s="19">
        <f t="shared" si="8"/>
        <v>0</v>
      </c>
      <c r="Q5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8" s="20">
        <f>IF(ISBLANK(N528),,IF(ISBLANK(H528),,(IF(N528="WON-EW",((((O528-1)*K528)*'month 3 only'!$B$2)+('month 3 only'!$B$2*(O528-1))),IF(N528="WON",((((O528-1)*K528)*'month 3 only'!$B$2)+('month 3 only'!$B$2*(O528-1))),IF(N528="PLACED",((((O528-1)*K528)*'month 3 only'!$B$2)-'month 3 only'!$B$2),IF(K528=0,-'month 3 only'!$B$2,IF(K528=0,-'month 3 only'!$B$2,-('month 3 only'!$B$2*2)))))))*D528))</f>
        <v>0</v>
      </c>
    </row>
    <row r="529" spans="9:18" ht="15" x14ac:dyDescent="0.2">
      <c r="I529" s="10"/>
      <c r="J529" s="10"/>
      <c r="K529" s="10"/>
      <c r="N529" s="7"/>
      <c r="O529" s="19">
        <f>((H529-1)*(1-(IF(I529="no",0,'month 3 only'!$B$3)))+1)</f>
        <v>5.0000000000000044E-2</v>
      </c>
      <c r="P529" s="19">
        <f t="shared" si="8"/>
        <v>0</v>
      </c>
      <c r="Q5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9" s="20">
        <f>IF(ISBLANK(N529),,IF(ISBLANK(H529),,(IF(N529="WON-EW",((((O529-1)*K529)*'month 3 only'!$B$2)+('month 3 only'!$B$2*(O529-1))),IF(N529="WON",((((O529-1)*K529)*'month 3 only'!$B$2)+('month 3 only'!$B$2*(O529-1))),IF(N529="PLACED",((((O529-1)*K529)*'month 3 only'!$B$2)-'month 3 only'!$B$2),IF(K529=0,-'month 3 only'!$B$2,IF(K529=0,-'month 3 only'!$B$2,-('month 3 only'!$B$2*2)))))))*D529))</f>
        <v>0</v>
      </c>
    </row>
    <row r="530" spans="9:18" ht="15" x14ac:dyDescent="0.2">
      <c r="I530" s="10"/>
      <c r="J530" s="10"/>
      <c r="K530" s="10"/>
      <c r="N530" s="7"/>
      <c r="O530" s="19">
        <f>((H530-1)*(1-(IF(I530="no",0,'month 3 only'!$B$3)))+1)</f>
        <v>5.0000000000000044E-2</v>
      </c>
      <c r="P530" s="19">
        <f t="shared" si="8"/>
        <v>0</v>
      </c>
      <c r="Q5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0" s="20">
        <f>IF(ISBLANK(N530),,IF(ISBLANK(H530),,(IF(N530="WON-EW",((((O530-1)*K530)*'month 3 only'!$B$2)+('month 3 only'!$B$2*(O530-1))),IF(N530="WON",((((O530-1)*K530)*'month 3 only'!$B$2)+('month 3 only'!$B$2*(O530-1))),IF(N530="PLACED",((((O530-1)*K530)*'month 3 only'!$B$2)-'month 3 only'!$B$2),IF(K530=0,-'month 3 only'!$B$2,IF(K530=0,-'month 3 only'!$B$2,-('month 3 only'!$B$2*2)))))))*D530))</f>
        <v>0</v>
      </c>
    </row>
    <row r="531" spans="9:18" ht="15" x14ac:dyDescent="0.2">
      <c r="I531" s="10"/>
      <c r="J531" s="10"/>
      <c r="K531" s="10"/>
      <c r="N531" s="7"/>
      <c r="O531" s="19">
        <f>((H531-1)*(1-(IF(I531="no",0,'month 3 only'!$B$3)))+1)</f>
        <v>5.0000000000000044E-2</v>
      </c>
      <c r="P531" s="19">
        <f t="shared" si="8"/>
        <v>0</v>
      </c>
      <c r="Q5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1" s="20">
        <f>IF(ISBLANK(N531),,IF(ISBLANK(H531),,(IF(N531="WON-EW",((((O531-1)*K531)*'month 3 only'!$B$2)+('month 3 only'!$B$2*(O531-1))),IF(N531="WON",((((O531-1)*K531)*'month 3 only'!$B$2)+('month 3 only'!$B$2*(O531-1))),IF(N531="PLACED",((((O531-1)*K531)*'month 3 only'!$B$2)-'month 3 only'!$B$2),IF(K531=0,-'month 3 only'!$B$2,IF(K531=0,-'month 3 only'!$B$2,-('month 3 only'!$B$2*2)))))))*D531))</f>
        <v>0</v>
      </c>
    </row>
    <row r="532" spans="9:18" ht="15" x14ac:dyDescent="0.2">
      <c r="I532" s="10"/>
      <c r="J532" s="10"/>
      <c r="K532" s="10"/>
      <c r="N532" s="7"/>
      <c r="O532" s="19">
        <f>((H532-1)*(1-(IF(I532="no",0,'month 3 only'!$B$3)))+1)</f>
        <v>5.0000000000000044E-2</v>
      </c>
      <c r="P532" s="19">
        <f t="shared" si="8"/>
        <v>0</v>
      </c>
      <c r="Q5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2" s="20">
        <f>IF(ISBLANK(N532),,IF(ISBLANK(H532),,(IF(N532="WON-EW",((((O532-1)*K532)*'month 3 only'!$B$2)+('month 3 only'!$B$2*(O532-1))),IF(N532="WON",((((O532-1)*K532)*'month 3 only'!$B$2)+('month 3 only'!$B$2*(O532-1))),IF(N532="PLACED",((((O532-1)*K532)*'month 3 only'!$B$2)-'month 3 only'!$B$2),IF(K532=0,-'month 3 only'!$B$2,IF(K532=0,-'month 3 only'!$B$2,-('month 3 only'!$B$2*2)))))))*D532))</f>
        <v>0</v>
      </c>
    </row>
    <row r="533" spans="9:18" ht="15" x14ac:dyDescent="0.2">
      <c r="I533" s="10"/>
      <c r="J533" s="10"/>
      <c r="K533" s="10"/>
      <c r="N533" s="7"/>
      <c r="O533" s="19">
        <f>((H533-1)*(1-(IF(I533="no",0,'month 3 only'!$B$3)))+1)</f>
        <v>5.0000000000000044E-2</v>
      </c>
      <c r="P533" s="19">
        <f t="shared" si="8"/>
        <v>0</v>
      </c>
      <c r="Q5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3" s="20">
        <f>IF(ISBLANK(N533),,IF(ISBLANK(H533),,(IF(N533="WON-EW",((((O533-1)*K533)*'month 3 only'!$B$2)+('month 3 only'!$B$2*(O533-1))),IF(N533="WON",((((O533-1)*K533)*'month 3 only'!$B$2)+('month 3 only'!$B$2*(O533-1))),IF(N533="PLACED",((((O533-1)*K533)*'month 3 only'!$B$2)-'month 3 only'!$B$2),IF(K533=0,-'month 3 only'!$B$2,IF(K533=0,-'month 3 only'!$B$2,-('month 3 only'!$B$2*2)))))))*D533))</f>
        <v>0</v>
      </c>
    </row>
    <row r="534" spans="9:18" ht="15" x14ac:dyDescent="0.2">
      <c r="I534" s="10"/>
      <c r="J534" s="10"/>
      <c r="K534" s="10"/>
      <c r="N534" s="7"/>
      <c r="O534" s="19">
        <f>((H534-1)*(1-(IF(I534="no",0,'month 3 only'!$B$3)))+1)</f>
        <v>5.0000000000000044E-2</v>
      </c>
      <c r="P534" s="19">
        <f t="shared" si="8"/>
        <v>0</v>
      </c>
      <c r="Q5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4" s="20">
        <f>IF(ISBLANK(N534),,IF(ISBLANK(H534),,(IF(N534="WON-EW",((((O534-1)*K534)*'month 3 only'!$B$2)+('month 3 only'!$B$2*(O534-1))),IF(N534="WON",((((O534-1)*K534)*'month 3 only'!$B$2)+('month 3 only'!$B$2*(O534-1))),IF(N534="PLACED",((((O534-1)*K534)*'month 3 only'!$B$2)-'month 3 only'!$B$2),IF(K534=0,-'month 3 only'!$B$2,IF(K534=0,-'month 3 only'!$B$2,-('month 3 only'!$B$2*2)))))))*D534))</f>
        <v>0</v>
      </c>
    </row>
    <row r="535" spans="9:18" ht="15" x14ac:dyDescent="0.2">
      <c r="I535" s="10"/>
      <c r="J535" s="10"/>
      <c r="K535" s="10"/>
      <c r="N535" s="7"/>
      <c r="O535" s="19">
        <f>((H535-1)*(1-(IF(I535="no",0,'month 3 only'!$B$3)))+1)</f>
        <v>5.0000000000000044E-2</v>
      </c>
      <c r="P535" s="19">
        <f t="shared" ref="P535:P598" si="9">D535*IF(J535="yes",2,1)</f>
        <v>0</v>
      </c>
      <c r="Q5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5" s="20">
        <f>IF(ISBLANK(N535),,IF(ISBLANK(H535),,(IF(N535="WON-EW",((((O535-1)*K535)*'month 3 only'!$B$2)+('month 3 only'!$B$2*(O535-1))),IF(N535="WON",((((O535-1)*K535)*'month 3 only'!$B$2)+('month 3 only'!$B$2*(O535-1))),IF(N535="PLACED",((((O535-1)*K535)*'month 3 only'!$B$2)-'month 3 only'!$B$2),IF(K535=0,-'month 3 only'!$B$2,IF(K535=0,-'month 3 only'!$B$2,-('month 3 only'!$B$2*2)))))))*D535))</f>
        <v>0</v>
      </c>
    </row>
    <row r="536" spans="9:18" ht="15" x14ac:dyDescent="0.2">
      <c r="I536" s="10"/>
      <c r="J536" s="10"/>
      <c r="K536" s="10"/>
      <c r="N536" s="7"/>
      <c r="O536" s="19">
        <f>((H536-1)*(1-(IF(I536="no",0,'month 3 only'!$B$3)))+1)</f>
        <v>5.0000000000000044E-2</v>
      </c>
      <c r="P536" s="19">
        <f t="shared" si="9"/>
        <v>0</v>
      </c>
      <c r="Q5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6" s="20">
        <f>IF(ISBLANK(N536),,IF(ISBLANK(H536),,(IF(N536="WON-EW",((((O536-1)*K536)*'month 3 only'!$B$2)+('month 3 only'!$B$2*(O536-1))),IF(N536="WON",((((O536-1)*K536)*'month 3 only'!$B$2)+('month 3 only'!$B$2*(O536-1))),IF(N536="PLACED",((((O536-1)*K536)*'month 3 only'!$B$2)-'month 3 only'!$B$2),IF(K536=0,-'month 3 only'!$B$2,IF(K536=0,-'month 3 only'!$B$2,-('month 3 only'!$B$2*2)))))))*D536))</f>
        <v>0</v>
      </c>
    </row>
    <row r="537" spans="9:18" ht="15" x14ac:dyDescent="0.2">
      <c r="I537" s="10"/>
      <c r="J537" s="10"/>
      <c r="K537" s="10"/>
      <c r="N537" s="7"/>
      <c r="O537" s="19">
        <f>((H537-1)*(1-(IF(I537="no",0,'month 3 only'!$B$3)))+1)</f>
        <v>5.0000000000000044E-2</v>
      </c>
      <c r="P537" s="19">
        <f t="shared" si="9"/>
        <v>0</v>
      </c>
      <c r="Q5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7" s="20">
        <f>IF(ISBLANK(N537),,IF(ISBLANK(H537),,(IF(N537="WON-EW",((((O537-1)*K537)*'month 3 only'!$B$2)+('month 3 only'!$B$2*(O537-1))),IF(N537="WON",((((O537-1)*K537)*'month 3 only'!$B$2)+('month 3 only'!$B$2*(O537-1))),IF(N537="PLACED",((((O537-1)*K537)*'month 3 only'!$B$2)-'month 3 only'!$B$2),IF(K537=0,-'month 3 only'!$B$2,IF(K537=0,-'month 3 only'!$B$2,-('month 3 only'!$B$2*2)))))))*D537))</f>
        <v>0</v>
      </c>
    </row>
    <row r="538" spans="9:18" ht="15" x14ac:dyDescent="0.2">
      <c r="I538" s="10"/>
      <c r="J538" s="10"/>
      <c r="K538" s="10"/>
      <c r="N538" s="7"/>
      <c r="O538" s="19">
        <f>((H538-1)*(1-(IF(I538="no",0,'month 3 only'!$B$3)))+1)</f>
        <v>5.0000000000000044E-2</v>
      </c>
      <c r="P538" s="19">
        <f t="shared" si="9"/>
        <v>0</v>
      </c>
      <c r="Q5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8" s="20">
        <f>IF(ISBLANK(N538),,IF(ISBLANK(H538),,(IF(N538="WON-EW",((((O538-1)*K538)*'month 3 only'!$B$2)+('month 3 only'!$B$2*(O538-1))),IF(N538="WON",((((O538-1)*K538)*'month 3 only'!$B$2)+('month 3 only'!$B$2*(O538-1))),IF(N538="PLACED",((((O538-1)*K538)*'month 3 only'!$B$2)-'month 3 only'!$B$2),IF(K538=0,-'month 3 only'!$B$2,IF(K538=0,-'month 3 only'!$B$2,-('month 3 only'!$B$2*2)))))))*D538))</f>
        <v>0</v>
      </c>
    </row>
    <row r="539" spans="9:18" ht="15" x14ac:dyDescent="0.2">
      <c r="I539" s="10"/>
      <c r="J539" s="10"/>
      <c r="K539" s="10"/>
      <c r="N539" s="7"/>
      <c r="O539" s="19">
        <f>((H539-1)*(1-(IF(I539="no",0,'month 3 only'!$B$3)))+1)</f>
        <v>5.0000000000000044E-2</v>
      </c>
      <c r="P539" s="19">
        <f t="shared" si="9"/>
        <v>0</v>
      </c>
      <c r="Q5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9" s="20">
        <f>IF(ISBLANK(N539),,IF(ISBLANK(H539),,(IF(N539="WON-EW",((((O539-1)*K539)*'month 3 only'!$B$2)+('month 3 only'!$B$2*(O539-1))),IF(N539="WON",((((O539-1)*K539)*'month 3 only'!$B$2)+('month 3 only'!$B$2*(O539-1))),IF(N539="PLACED",((((O539-1)*K539)*'month 3 only'!$B$2)-'month 3 only'!$B$2),IF(K539=0,-'month 3 only'!$B$2,IF(K539=0,-'month 3 only'!$B$2,-('month 3 only'!$B$2*2)))))))*D539))</f>
        <v>0</v>
      </c>
    </row>
    <row r="540" spans="9:18" ht="15" x14ac:dyDescent="0.2">
      <c r="I540" s="10"/>
      <c r="J540" s="10"/>
      <c r="K540" s="10"/>
      <c r="N540" s="7"/>
      <c r="O540" s="19">
        <f>((H540-1)*(1-(IF(I540="no",0,'month 3 only'!$B$3)))+1)</f>
        <v>5.0000000000000044E-2</v>
      </c>
      <c r="P540" s="19">
        <f t="shared" si="9"/>
        <v>0</v>
      </c>
      <c r="Q5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0" s="20">
        <f>IF(ISBLANK(N540),,IF(ISBLANK(H540),,(IF(N540="WON-EW",((((O540-1)*K540)*'month 3 only'!$B$2)+('month 3 only'!$B$2*(O540-1))),IF(N540="WON",((((O540-1)*K540)*'month 3 only'!$B$2)+('month 3 only'!$B$2*(O540-1))),IF(N540="PLACED",((((O540-1)*K540)*'month 3 only'!$B$2)-'month 3 only'!$B$2),IF(K540=0,-'month 3 only'!$B$2,IF(K540=0,-'month 3 only'!$B$2,-('month 3 only'!$B$2*2)))))))*D540))</f>
        <v>0</v>
      </c>
    </row>
    <row r="541" spans="9:18" ht="15" x14ac:dyDescent="0.2">
      <c r="I541" s="10"/>
      <c r="J541" s="10"/>
      <c r="K541" s="10"/>
      <c r="N541" s="7"/>
      <c r="O541" s="19">
        <f>((H541-1)*(1-(IF(I541="no",0,'month 3 only'!$B$3)))+1)</f>
        <v>5.0000000000000044E-2</v>
      </c>
      <c r="P541" s="19">
        <f t="shared" si="9"/>
        <v>0</v>
      </c>
      <c r="Q5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1" s="20">
        <f>IF(ISBLANK(N541),,IF(ISBLANK(H541),,(IF(N541="WON-EW",((((O541-1)*K541)*'month 3 only'!$B$2)+('month 3 only'!$B$2*(O541-1))),IF(N541="WON",((((O541-1)*K541)*'month 3 only'!$B$2)+('month 3 only'!$B$2*(O541-1))),IF(N541="PLACED",((((O541-1)*K541)*'month 3 only'!$B$2)-'month 3 only'!$B$2),IF(K541=0,-'month 3 only'!$B$2,IF(K541=0,-'month 3 only'!$B$2,-('month 3 only'!$B$2*2)))))))*D541))</f>
        <v>0</v>
      </c>
    </row>
    <row r="542" spans="9:18" ht="15" x14ac:dyDescent="0.2">
      <c r="I542" s="10"/>
      <c r="J542" s="10"/>
      <c r="K542" s="10"/>
      <c r="N542" s="7"/>
      <c r="O542" s="19">
        <f>((H542-1)*(1-(IF(I542="no",0,'month 3 only'!$B$3)))+1)</f>
        <v>5.0000000000000044E-2</v>
      </c>
      <c r="P542" s="19">
        <f t="shared" si="9"/>
        <v>0</v>
      </c>
      <c r="Q5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2" s="20">
        <f>IF(ISBLANK(N542),,IF(ISBLANK(H542),,(IF(N542="WON-EW",((((O542-1)*K542)*'month 3 only'!$B$2)+('month 3 only'!$B$2*(O542-1))),IF(N542="WON",((((O542-1)*K542)*'month 3 only'!$B$2)+('month 3 only'!$B$2*(O542-1))),IF(N542="PLACED",((((O542-1)*K542)*'month 3 only'!$B$2)-'month 3 only'!$B$2),IF(K542=0,-'month 3 only'!$B$2,IF(K542=0,-'month 3 only'!$B$2,-('month 3 only'!$B$2*2)))))))*D542))</f>
        <v>0</v>
      </c>
    </row>
    <row r="543" spans="9:18" ht="15" x14ac:dyDescent="0.2">
      <c r="I543" s="10"/>
      <c r="J543" s="10"/>
      <c r="K543" s="10"/>
      <c r="N543" s="7"/>
      <c r="O543" s="19">
        <f>((H543-1)*(1-(IF(I543="no",0,'month 3 only'!$B$3)))+1)</f>
        <v>5.0000000000000044E-2</v>
      </c>
      <c r="P543" s="19">
        <f t="shared" si="9"/>
        <v>0</v>
      </c>
      <c r="Q5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3" s="20">
        <f>IF(ISBLANK(N543),,IF(ISBLANK(H543),,(IF(N543="WON-EW",((((O543-1)*K543)*'month 3 only'!$B$2)+('month 3 only'!$B$2*(O543-1))),IF(N543="WON",((((O543-1)*K543)*'month 3 only'!$B$2)+('month 3 only'!$B$2*(O543-1))),IF(N543="PLACED",((((O543-1)*K543)*'month 3 only'!$B$2)-'month 3 only'!$B$2),IF(K543=0,-'month 3 only'!$B$2,IF(K543=0,-'month 3 only'!$B$2,-('month 3 only'!$B$2*2)))))))*D543))</f>
        <v>0</v>
      </c>
    </row>
    <row r="544" spans="9:18" ht="15" x14ac:dyDescent="0.2">
      <c r="I544" s="10"/>
      <c r="J544" s="10"/>
      <c r="K544" s="10"/>
      <c r="N544" s="7"/>
      <c r="O544" s="19">
        <f>((H544-1)*(1-(IF(I544="no",0,'month 3 only'!$B$3)))+1)</f>
        <v>5.0000000000000044E-2</v>
      </c>
      <c r="P544" s="19">
        <f t="shared" si="9"/>
        <v>0</v>
      </c>
      <c r="Q5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4" s="20">
        <f>IF(ISBLANK(N544),,IF(ISBLANK(H544),,(IF(N544="WON-EW",((((O544-1)*K544)*'month 3 only'!$B$2)+('month 3 only'!$B$2*(O544-1))),IF(N544="WON",((((O544-1)*K544)*'month 3 only'!$B$2)+('month 3 only'!$B$2*(O544-1))),IF(N544="PLACED",((((O544-1)*K544)*'month 3 only'!$B$2)-'month 3 only'!$B$2),IF(K544=0,-'month 3 only'!$B$2,IF(K544=0,-'month 3 only'!$B$2,-('month 3 only'!$B$2*2)))))))*D544))</f>
        <v>0</v>
      </c>
    </row>
    <row r="545" spans="9:18" ht="15" x14ac:dyDescent="0.2">
      <c r="I545" s="10"/>
      <c r="J545" s="10"/>
      <c r="K545" s="10"/>
      <c r="N545" s="7"/>
      <c r="O545" s="19">
        <f>((H545-1)*(1-(IF(I545="no",0,'month 3 only'!$B$3)))+1)</f>
        <v>5.0000000000000044E-2</v>
      </c>
      <c r="P545" s="19">
        <f t="shared" si="9"/>
        <v>0</v>
      </c>
      <c r="Q5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5" s="20">
        <f>IF(ISBLANK(N545),,IF(ISBLANK(H545),,(IF(N545="WON-EW",((((O545-1)*K545)*'month 3 only'!$B$2)+('month 3 only'!$B$2*(O545-1))),IF(N545="WON",((((O545-1)*K545)*'month 3 only'!$B$2)+('month 3 only'!$B$2*(O545-1))),IF(N545="PLACED",((((O545-1)*K545)*'month 3 only'!$B$2)-'month 3 only'!$B$2),IF(K545=0,-'month 3 only'!$B$2,IF(K545=0,-'month 3 only'!$B$2,-('month 3 only'!$B$2*2)))))))*D545))</f>
        <v>0</v>
      </c>
    </row>
    <row r="546" spans="9:18" ht="15" x14ac:dyDescent="0.2">
      <c r="I546" s="10"/>
      <c r="J546" s="10"/>
      <c r="K546" s="10"/>
      <c r="N546" s="7"/>
      <c r="O546" s="19">
        <f>((H546-1)*(1-(IF(I546="no",0,'month 3 only'!$B$3)))+1)</f>
        <v>5.0000000000000044E-2</v>
      </c>
      <c r="P546" s="19">
        <f t="shared" si="9"/>
        <v>0</v>
      </c>
      <c r="Q5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6" s="20">
        <f>IF(ISBLANK(N546),,IF(ISBLANK(H546),,(IF(N546="WON-EW",((((O546-1)*K546)*'month 3 only'!$B$2)+('month 3 only'!$B$2*(O546-1))),IF(N546="WON",((((O546-1)*K546)*'month 3 only'!$B$2)+('month 3 only'!$B$2*(O546-1))),IF(N546="PLACED",((((O546-1)*K546)*'month 3 only'!$B$2)-'month 3 only'!$B$2),IF(K546=0,-'month 3 only'!$B$2,IF(K546=0,-'month 3 only'!$B$2,-('month 3 only'!$B$2*2)))))))*D546))</f>
        <v>0</v>
      </c>
    </row>
    <row r="547" spans="9:18" ht="15" x14ac:dyDescent="0.2">
      <c r="I547" s="10"/>
      <c r="J547" s="10"/>
      <c r="K547" s="10"/>
      <c r="N547" s="7"/>
      <c r="O547" s="19">
        <f>((H547-1)*(1-(IF(I547="no",0,'month 3 only'!$B$3)))+1)</f>
        <v>5.0000000000000044E-2</v>
      </c>
      <c r="P547" s="19">
        <f t="shared" si="9"/>
        <v>0</v>
      </c>
      <c r="Q5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7" s="20">
        <f>IF(ISBLANK(N547),,IF(ISBLANK(H547),,(IF(N547="WON-EW",((((O547-1)*K547)*'month 3 only'!$B$2)+('month 3 only'!$B$2*(O547-1))),IF(N547="WON",((((O547-1)*K547)*'month 3 only'!$B$2)+('month 3 only'!$B$2*(O547-1))),IF(N547="PLACED",((((O547-1)*K547)*'month 3 only'!$B$2)-'month 3 only'!$B$2),IF(K547=0,-'month 3 only'!$B$2,IF(K547=0,-'month 3 only'!$B$2,-('month 3 only'!$B$2*2)))))))*D547))</f>
        <v>0</v>
      </c>
    </row>
    <row r="548" spans="9:18" ht="15" x14ac:dyDescent="0.2">
      <c r="I548" s="10"/>
      <c r="J548" s="10"/>
      <c r="K548" s="10"/>
      <c r="N548" s="7"/>
      <c r="O548" s="19">
        <f>((H548-1)*(1-(IF(I548="no",0,'month 3 only'!$B$3)))+1)</f>
        <v>5.0000000000000044E-2</v>
      </c>
      <c r="P548" s="19">
        <f t="shared" si="9"/>
        <v>0</v>
      </c>
      <c r="Q5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8" s="20">
        <f>IF(ISBLANK(N548),,IF(ISBLANK(H548),,(IF(N548="WON-EW",((((O548-1)*K548)*'month 3 only'!$B$2)+('month 3 only'!$B$2*(O548-1))),IF(N548="WON",((((O548-1)*K548)*'month 3 only'!$B$2)+('month 3 only'!$B$2*(O548-1))),IF(N548="PLACED",((((O548-1)*K548)*'month 3 only'!$B$2)-'month 3 only'!$B$2),IF(K548=0,-'month 3 only'!$B$2,IF(K548=0,-'month 3 only'!$B$2,-('month 3 only'!$B$2*2)))))))*D548))</f>
        <v>0</v>
      </c>
    </row>
    <row r="549" spans="9:18" ht="15" x14ac:dyDescent="0.2">
      <c r="I549" s="10"/>
      <c r="J549" s="10"/>
      <c r="K549" s="10"/>
      <c r="N549" s="7"/>
      <c r="O549" s="19">
        <f>((H549-1)*(1-(IF(I549="no",0,'month 3 only'!$B$3)))+1)</f>
        <v>5.0000000000000044E-2</v>
      </c>
      <c r="P549" s="19">
        <f t="shared" si="9"/>
        <v>0</v>
      </c>
      <c r="Q5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9" s="20">
        <f>IF(ISBLANK(N549),,IF(ISBLANK(H549),,(IF(N549="WON-EW",((((O549-1)*K549)*'month 3 only'!$B$2)+('month 3 only'!$B$2*(O549-1))),IF(N549="WON",((((O549-1)*K549)*'month 3 only'!$B$2)+('month 3 only'!$B$2*(O549-1))),IF(N549="PLACED",((((O549-1)*K549)*'month 3 only'!$B$2)-'month 3 only'!$B$2),IF(K549=0,-'month 3 only'!$B$2,IF(K549=0,-'month 3 only'!$B$2,-('month 3 only'!$B$2*2)))))))*D549))</f>
        <v>0</v>
      </c>
    </row>
    <row r="550" spans="9:18" ht="15" x14ac:dyDescent="0.2">
      <c r="I550" s="10"/>
      <c r="J550" s="10"/>
      <c r="K550" s="10"/>
      <c r="N550" s="7"/>
      <c r="O550" s="19">
        <f>((H550-1)*(1-(IF(I550="no",0,'month 3 only'!$B$3)))+1)</f>
        <v>5.0000000000000044E-2</v>
      </c>
      <c r="P550" s="19">
        <f t="shared" si="9"/>
        <v>0</v>
      </c>
      <c r="Q5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0" s="20">
        <f>IF(ISBLANK(N550),,IF(ISBLANK(H550),,(IF(N550="WON-EW",((((O550-1)*K550)*'month 3 only'!$B$2)+('month 3 only'!$B$2*(O550-1))),IF(N550="WON",((((O550-1)*K550)*'month 3 only'!$B$2)+('month 3 only'!$B$2*(O550-1))),IF(N550="PLACED",((((O550-1)*K550)*'month 3 only'!$B$2)-'month 3 only'!$B$2),IF(K550=0,-'month 3 only'!$B$2,IF(K550=0,-'month 3 only'!$B$2,-('month 3 only'!$B$2*2)))))))*D550))</f>
        <v>0</v>
      </c>
    </row>
    <row r="551" spans="9:18" ht="15" x14ac:dyDescent="0.2">
      <c r="I551" s="10"/>
      <c r="J551" s="10"/>
      <c r="K551" s="10"/>
      <c r="N551" s="7"/>
      <c r="O551" s="19">
        <f>((H551-1)*(1-(IF(I551="no",0,'month 3 only'!$B$3)))+1)</f>
        <v>5.0000000000000044E-2</v>
      </c>
      <c r="P551" s="19">
        <f t="shared" si="9"/>
        <v>0</v>
      </c>
      <c r="Q5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1" s="20">
        <f>IF(ISBLANK(N551),,IF(ISBLANK(H551),,(IF(N551="WON-EW",((((O551-1)*K551)*'month 3 only'!$B$2)+('month 3 only'!$B$2*(O551-1))),IF(N551="WON",((((O551-1)*K551)*'month 3 only'!$B$2)+('month 3 only'!$B$2*(O551-1))),IF(N551="PLACED",((((O551-1)*K551)*'month 3 only'!$B$2)-'month 3 only'!$B$2),IF(K551=0,-'month 3 only'!$B$2,IF(K551=0,-'month 3 only'!$B$2,-('month 3 only'!$B$2*2)))))))*D551))</f>
        <v>0</v>
      </c>
    </row>
    <row r="552" spans="9:18" ht="15" x14ac:dyDescent="0.2">
      <c r="I552" s="10"/>
      <c r="J552" s="10"/>
      <c r="K552" s="10"/>
      <c r="N552" s="7"/>
      <c r="O552" s="19">
        <f>((H552-1)*(1-(IF(I552="no",0,'month 3 only'!$B$3)))+1)</f>
        <v>5.0000000000000044E-2</v>
      </c>
      <c r="P552" s="19">
        <f t="shared" si="9"/>
        <v>0</v>
      </c>
      <c r="Q5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2" s="20">
        <f>IF(ISBLANK(N552),,IF(ISBLANK(H552),,(IF(N552="WON-EW",((((O552-1)*K552)*'month 3 only'!$B$2)+('month 3 only'!$B$2*(O552-1))),IF(N552="WON",((((O552-1)*K552)*'month 3 only'!$B$2)+('month 3 only'!$B$2*(O552-1))),IF(N552="PLACED",((((O552-1)*K552)*'month 3 only'!$B$2)-'month 3 only'!$B$2),IF(K552=0,-'month 3 only'!$B$2,IF(K552=0,-'month 3 only'!$B$2,-('month 3 only'!$B$2*2)))))))*D552))</f>
        <v>0</v>
      </c>
    </row>
    <row r="553" spans="9:18" ht="15" x14ac:dyDescent="0.2">
      <c r="I553" s="10"/>
      <c r="J553" s="10"/>
      <c r="K553" s="10"/>
      <c r="N553" s="7"/>
      <c r="O553" s="19">
        <f>((H553-1)*(1-(IF(I553="no",0,'month 3 only'!$B$3)))+1)</f>
        <v>5.0000000000000044E-2</v>
      </c>
      <c r="P553" s="19">
        <f t="shared" si="9"/>
        <v>0</v>
      </c>
      <c r="Q5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3" s="20">
        <f>IF(ISBLANK(N553),,IF(ISBLANK(H553),,(IF(N553="WON-EW",((((O553-1)*K553)*'month 3 only'!$B$2)+('month 3 only'!$B$2*(O553-1))),IF(N553="WON",((((O553-1)*K553)*'month 3 only'!$B$2)+('month 3 only'!$B$2*(O553-1))),IF(N553="PLACED",((((O553-1)*K553)*'month 3 only'!$B$2)-'month 3 only'!$B$2),IF(K553=0,-'month 3 only'!$B$2,IF(K553=0,-'month 3 only'!$B$2,-('month 3 only'!$B$2*2)))))))*D553))</f>
        <v>0</v>
      </c>
    </row>
    <row r="554" spans="9:18" ht="15" x14ac:dyDescent="0.2">
      <c r="I554" s="10"/>
      <c r="J554" s="10"/>
      <c r="K554" s="10"/>
      <c r="N554" s="7"/>
      <c r="O554" s="19">
        <f>((H554-1)*(1-(IF(I554="no",0,'month 3 only'!$B$3)))+1)</f>
        <v>5.0000000000000044E-2</v>
      </c>
      <c r="P554" s="19">
        <f t="shared" si="9"/>
        <v>0</v>
      </c>
      <c r="Q5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4" s="20">
        <f>IF(ISBLANK(N554),,IF(ISBLANK(H554),,(IF(N554="WON-EW",((((O554-1)*K554)*'month 3 only'!$B$2)+('month 3 only'!$B$2*(O554-1))),IF(N554="WON",((((O554-1)*K554)*'month 3 only'!$B$2)+('month 3 only'!$B$2*(O554-1))),IF(N554="PLACED",((((O554-1)*K554)*'month 3 only'!$B$2)-'month 3 only'!$B$2),IF(K554=0,-'month 3 only'!$B$2,IF(K554=0,-'month 3 only'!$B$2,-('month 3 only'!$B$2*2)))))))*D554))</f>
        <v>0</v>
      </c>
    </row>
    <row r="555" spans="9:18" ht="15" x14ac:dyDescent="0.2">
      <c r="I555" s="10"/>
      <c r="J555" s="10"/>
      <c r="K555" s="10"/>
      <c r="N555" s="7"/>
      <c r="O555" s="19">
        <f>((H555-1)*(1-(IF(I555="no",0,'month 3 only'!$B$3)))+1)</f>
        <v>5.0000000000000044E-2</v>
      </c>
      <c r="P555" s="19">
        <f t="shared" si="9"/>
        <v>0</v>
      </c>
      <c r="Q5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5" s="20">
        <f>IF(ISBLANK(N555),,IF(ISBLANK(H555),,(IF(N555="WON-EW",((((O555-1)*K555)*'month 3 only'!$B$2)+('month 3 only'!$B$2*(O555-1))),IF(N555="WON",((((O555-1)*K555)*'month 3 only'!$B$2)+('month 3 only'!$B$2*(O555-1))),IF(N555="PLACED",((((O555-1)*K555)*'month 3 only'!$B$2)-'month 3 only'!$B$2),IF(K555=0,-'month 3 only'!$B$2,IF(K555=0,-'month 3 only'!$B$2,-('month 3 only'!$B$2*2)))))))*D555))</f>
        <v>0</v>
      </c>
    </row>
    <row r="556" spans="9:18" ht="15" x14ac:dyDescent="0.2">
      <c r="I556" s="10"/>
      <c r="J556" s="10"/>
      <c r="K556" s="10"/>
      <c r="N556" s="7"/>
      <c r="O556" s="19">
        <f>((H556-1)*(1-(IF(I556="no",0,'month 3 only'!$B$3)))+1)</f>
        <v>5.0000000000000044E-2</v>
      </c>
      <c r="P556" s="19">
        <f t="shared" si="9"/>
        <v>0</v>
      </c>
      <c r="Q5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6" s="20">
        <f>IF(ISBLANK(N556),,IF(ISBLANK(H556),,(IF(N556="WON-EW",((((O556-1)*K556)*'month 3 only'!$B$2)+('month 3 only'!$B$2*(O556-1))),IF(N556="WON",((((O556-1)*K556)*'month 3 only'!$B$2)+('month 3 only'!$B$2*(O556-1))),IF(N556="PLACED",((((O556-1)*K556)*'month 3 only'!$B$2)-'month 3 only'!$B$2),IF(K556=0,-'month 3 only'!$B$2,IF(K556=0,-'month 3 only'!$B$2,-('month 3 only'!$B$2*2)))))))*D556))</f>
        <v>0</v>
      </c>
    </row>
    <row r="557" spans="9:18" ht="15" x14ac:dyDescent="0.2">
      <c r="I557" s="10"/>
      <c r="J557" s="10"/>
      <c r="K557" s="10"/>
      <c r="N557" s="7"/>
      <c r="O557" s="19">
        <f>((H557-1)*(1-(IF(I557="no",0,'month 3 only'!$B$3)))+1)</f>
        <v>5.0000000000000044E-2</v>
      </c>
      <c r="P557" s="19">
        <f t="shared" si="9"/>
        <v>0</v>
      </c>
      <c r="Q5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7" s="20">
        <f>IF(ISBLANK(N557),,IF(ISBLANK(H557),,(IF(N557="WON-EW",((((O557-1)*K557)*'month 3 only'!$B$2)+('month 3 only'!$B$2*(O557-1))),IF(N557="WON",((((O557-1)*K557)*'month 3 only'!$B$2)+('month 3 only'!$B$2*(O557-1))),IF(N557="PLACED",((((O557-1)*K557)*'month 3 only'!$B$2)-'month 3 only'!$B$2),IF(K557=0,-'month 3 only'!$B$2,IF(K557=0,-'month 3 only'!$B$2,-('month 3 only'!$B$2*2)))))))*D557))</f>
        <v>0</v>
      </c>
    </row>
    <row r="558" spans="9:18" ht="15" x14ac:dyDescent="0.2">
      <c r="I558" s="10"/>
      <c r="J558" s="10"/>
      <c r="K558" s="10"/>
      <c r="N558" s="7"/>
      <c r="O558" s="19">
        <f>((H558-1)*(1-(IF(I558="no",0,'month 3 only'!$B$3)))+1)</f>
        <v>5.0000000000000044E-2</v>
      </c>
      <c r="P558" s="19">
        <f t="shared" si="9"/>
        <v>0</v>
      </c>
      <c r="Q5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8" s="20">
        <f>IF(ISBLANK(N558),,IF(ISBLANK(H558),,(IF(N558="WON-EW",((((O558-1)*K558)*'month 3 only'!$B$2)+('month 3 only'!$B$2*(O558-1))),IF(N558="WON",((((O558-1)*K558)*'month 3 only'!$B$2)+('month 3 only'!$B$2*(O558-1))),IF(N558="PLACED",((((O558-1)*K558)*'month 3 only'!$B$2)-'month 3 only'!$B$2),IF(K558=0,-'month 3 only'!$B$2,IF(K558=0,-'month 3 only'!$B$2,-('month 3 only'!$B$2*2)))))))*D558))</f>
        <v>0</v>
      </c>
    </row>
    <row r="559" spans="9:18" ht="15" x14ac:dyDescent="0.2">
      <c r="I559" s="10"/>
      <c r="J559" s="10"/>
      <c r="K559" s="10"/>
      <c r="N559" s="7"/>
      <c r="O559" s="19">
        <f>((H559-1)*(1-(IF(I559="no",0,'month 3 only'!$B$3)))+1)</f>
        <v>5.0000000000000044E-2</v>
      </c>
      <c r="P559" s="19">
        <f t="shared" si="9"/>
        <v>0</v>
      </c>
      <c r="Q5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9" s="20">
        <f>IF(ISBLANK(N559),,IF(ISBLANK(H559),,(IF(N559="WON-EW",((((O559-1)*K559)*'month 3 only'!$B$2)+('month 3 only'!$B$2*(O559-1))),IF(N559="WON",((((O559-1)*K559)*'month 3 only'!$B$2)+('month 3 only'!$B$2*(O559-1))),IF(N559="PLACED",((((O559-1)*K559)*'month 3 only'!$B$2)-'month 3 only'!$B$2),IF(K559=0,-'month 3 only'!$B$2,IF(K559=0,-'month 3 only'!$B$2,-('month 3 only'!$B$2*2)))))))*D559))</f>
        <v>0</v>
      </c>
    </row>
    <row r="560" spans="9:18" ht="15" x14ac:dyDescent="0.2">
      <c r="I560" s="10"/>
      <c r="J560" s="10"/>
      <c r="K560" s="10"/>
      <c r="N560" s="7"/>
      <c r="O560" s="19">
        <f>((H560-1)*(1-(IF(I560="no",0,'month 3 only'!$B$3)))+1)</f>
        <v>5.0000000000000044E-2</v>
      </c>
      <c r="P560" s="19">
        <f t="shared" si="9"/>
        <v>0</v>
      </c>
      <c r="Q5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0" s="20">
        <f>IF(ISBLANK(N560),,IF(ISBLANK(H560),,(IF(N560="WON-EW",((((O560-1)*K560)*'month 3 only'!$B$2)+('month 3 only'!$B$2*(O560-1))),IF(N560="WON",((((O560-1)*K560)*'month 3 only'!$B$2)+('month 3 only'!$B$2*(O560-1))),IF(N560="PLACED",((((O560-1)*K560)*'month 3 only'!$B$2)-'month 3 only'!$B$2),IF(K560=0,-'month 3 only'!$B$2,IF(K560=0,-'month 3 only'!$B$2,-('month 3 only'!$B$2*2)))))))*D560))</f>
        <v>0</v>
      </c>
    </row>
    <row r="561" spans="9:18" ht="15" x14ac:dyDescent="0.2">
      <c r="I561" s="10"/>
      <c r="J561" s="10"/>
      <c r="K561" s="10"/>
      <c r="N561" s="7"/>
      <c r="O561" s="19">
        <f>((H561-1)*(1-(IF(I561="no",0,'month 3 only'!$B$3)))+1)</f>
        <v>5.0000000000000044E-2</v>
      </c>
      <c r="P561" s="19">
        <f t="shared" si="9"/>
        <v>0</v>
      </c>
      <c r="Q5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1" s="20">
        <f>IF(ISBLANK(N561),,IF(ISBLANK(H561),,(IF(N561="WON-EW",((((O561-1)*K561)*'month 3 only'!$B$2)+('month 3 only'!$B$2*(O561-1))),IF(N561="WON",((((O561-1)*K561)*'month 3 only'!$B$2)+('month 3 only'!$B$2*(O561-1))),IF(N561="PLACED",((((O561-1)*K561)*'month 3 only'!$B$2)-'month 3 only'!$B$2),IF(K561=0,-'month 3 only'!$B$2,IF(K561=0,-'month 3 only'!$B$2,-('month 3 only'!$B$2*2)))))))*D561))</f>
        <v>0</v>
      </c>
    </row>
    <row r="562" spans="9:18" ht="15" x14ac:dyDescent="0.2">
      <c r="I562" s="10"/>
      <c r="J562" s="10"/>
      <c r="K562" s="10"/>
      <c r="N562" s="7"/>
      <c r="O562" s="19">
        <f>((H562-1)*(1-(IF(I562="no",0,'month 3 only'!$B$3)))+1)</f>
        <v>5.0000000000000044E-2</v>
      </c>
      <c r="P562" s="19">
        <f t="shared" si="9"/>
        <v>0</v>
      </c>
      <c r="Q5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2" s="20">
        <f>IF(ISBLANK(N562),,IF(ISBLANK(H562),,(IF(N562="WON-EW",((((O562-1)*K562)*'month 3 only'!$B$2)+('month 3 only'!$B$2*(O562-1))),IF(N562="WON",((((O562-1)*K562)*'month 3 only'!$B$2)+('month 3 only'!$B$2*(O562-1))),IF(N562="PLACED",((((O562-1)*K562)*'month 3 only'!$B$2)-'month 3 only'!$B$2),IF(K562=0,-'month 3 only'!$B$2,IF(K562=0,-'month 3 only'!$B$2,-('month 3 only'!$B$2*2)))))))*D562))</f>
        <v>0</v>
      </c>
    </row>
    <row r="563" spans="9:18" ht="15" x14ac:dyDescent="0.2">
      <c r="I563" s="10"/>
      <c r="J563" s="10"/>
      <c r="K563" s="10"/>
      <c r="N563" s="7"/>
      <c r="O563" s="19">
        <f>((H563-1)*(1-(IF(I563="no",0,'month 3 only'!$B$3)))+1)</f>
        <v>5.0000000000000044E-2</v>
      </c>
      <c r="P563" s="19">
        <f t="shared" si="9"/>
        <v>0</v>
      </c>
      <c r="Q5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3" s="20">
        <f>IF(ISBLANK(N563),,IF(ISBLANK(H563),,(IF(N563="WON-EW",((((O563-1)*K563)*'month 3 only'!$B$2)+('month 3 only'!$B$2*(O563-1))),IF(N563="WON",((((O563-1)*K563)*'month 3 only'!$B$2)+('month 3 only'!$B$2*(O563-1))),IF(N563="PLACED",((((O563-1)*K563)*'month 3 only'!$B$2)-'month 3 only'!$B$2),IF(K563=0,-'month 3 only'!$B$2,IF(K563=0,-'month 3 only'!$B$2,-('month 3 only'!$B$2*2)))))))*D563))</f>
        <v>0</v>
      </c>
    </row>
    <row r="564" spans="9:18" ht="15" x14ac:dyDescent="0.2">
      <c r="I564" s="10"/>
      <c r="J564" s="10"/>
      <c r="K564" s="10"/>
      <c r="N564" s="7"/>
      <c r="O564" s="19">
        <f>((H564-1)*(1-(IF(I564="no",0,'month 3 only'!$B$3)))+1)</f>
        <v>5.0000000000000044E-2</v>
      </c>
      <c r="P564" s="19">
        <f t="shared" si="9"/>
        <v>0</v>
      </c>
      <c r="Q5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4" s="20">
        <f>IF(ISBLANK(N564),,IF(ISBLANK(H564),,(IF(N564="WON-EW",((((O564-1)*K564)*'month 3 only'!$B$2)+('month 3 only'!$B$2*(O564-1))),IF(N564="WON",((((O564-1)*K564)*'month 3 only'!$B$2)+('month 3 only'!$B$2*(O564-1))),IF(N564="PLACED",((((O564-1)*K564)*'month 3 only'!$B$2)-'month 3 only'!$B$2),IF(K564=0,-'month 3 only'!$B$2,IF(K564=0,-'month 3 only'!$B$2,-('month 3 only'!$B$2*2)))))))*D564))</f>
        <v>0</v>
      </c>
    </row>
    <row r="565" spans="9:18" ht="15" x14ac:dyDescent="0.2">
      <c r="I565" s="10"/>
      <c r="J565" s="10"/>
      <c r="K565" s="10"/>
      <c r="N565" s="7"/>
      <c r="O565" s="19">
        <f>((H565-1)*(1-(IF(I565="no",0,'month 3 only'!$B$3)))+1)</f>
        <v>5.0000000000000044E-2</v>
      </c>
      <c r="P565" s="19">
        <f t="shared" si="9"/>
        <v>0</v>
      </c>
      <c r="Q5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5" s="20">
        <f>IF(ISBLANK(N565),,IF(ISBLANK(H565),,(IF(N565="WON-EW",((((O565-1)*K565)*'month 3 only'!$B$2)+('month 3 only'!$B$2*(O565-1))),IF(N565="WON",((((O565-1)*K565)*'month 3 only'!$B$2)+('month 3 only'!$B$2*(O565-1))),IF(N565="PLACED",((((O565-1)*K565)*'month 3 only'!$B$2)-'month 3 only'!$B$2),IF(K565=0,-'month 3 only'!$B$2,IF(K565=0,-'month 3 only'!$B$2,-('month 3 only'!$B$2*2)))))))*D565))</f>
        <v>0</v>
      </c>
    </row>
    <row r="566" spans="9:18" ht="15" x14ac:dyDescent="0.2">
      <c r="I566" s="10"/>
      <c r="J566" s="10"/>
      <c r="K566" s="10"/>
      <c r="N566" s="7"/>
      <c r="O566" s="19">
        <f>((H566-1)*(1-(IF(I566="no",0,'month 3 only'!$B$3)))+1)</f>
        <v>5.0000000000000044E-2</v>
      </c>
      <c r="P566" s="19">
        <f t="shared" si="9"/>
        <v>0</v>
      </c>
      <c r="Q5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6" s="20">
        <f>IF(ISBLANK(N566),,IF(ISBLANK(H566),,(IF(N566="WON-EW",((((O566-1)*K566)*'month 3 only'!$B$2)+('month 3 only'!$B$2*(O566-1))),IF(N566="WON",((((O566-1)*K566)*'month 3 only'!$B$2)+('month 3 only'!$B$2*(O566-1))),IF(N566="PLACED",((((O566-1)*K566)*'month 3 only'!$B$2)-'month 3 only'!$B$2),IF(K566=0,-'month 3 only'!$B$2,IF(K566=0,-'month 3 only'!$B$2,-('month 3 only'!$B$2*2)))))))*D566))</f>
        <v>0</v>
      </c>
    </row>
    <row r="567" spans="9:18" ht="15" x14ac:dyDescent="0.2">
      <c r="I567" s="10"/>
      <c r="J567" s="10"/>
      <c r="K567" s="10"/>
      <c r="N567" s="7"/>
      <c r="O567" s="19">
        <f>((H567-1)*(1-(IF(I567="no",0,'month 3 only'!$B$3)))+1)</f>
        <v>5.0000000000000044E-2</v>
      </c>
      <c r="P567" s="19">
        <f t="shared" si="9"/>
        <v>0</v>
      </c>
      <c r="Q5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7" s="20">
        <f>IF(ISBLANK(N567),,IF(ISBLANK(H567),,(IF(N567="WON-EW",((((O567-1)*K567)*'month 3 only'!$B$2)+('month 3 only'!$B$2*(O567-1))),IF(N567="WON",((((O567-1)*K567)*'month 3 only'!$B$2)+('month 3 only'!$B$2*(O567-1))),IF(N567="PLACED",((((O567-1)*K567)*'month 3 only'!$B$2)-'month 3 only'!$B$2),IF(K567=0,-'month 3 only'!$B$2,IF(K567=0,-'month 3 only'!$B$2,-('month 3 only'!$B$2*2)))))))*D567))</f>
        <v>0</v>
      </c>
    </row>
    <row r="568" spans="9:18" ht="15" x14ac:dyDescent="0.2">
      <c r="I568" s="10"/>
      <c r="J568" s="10"/>
      <c r="K568" s="10"/>
      <c r="N568" s="7"/>
      <c r="O568" s="19">
        <f>((H568-1)*(1-(IF(I568="no",0,'month 3 only'!$B$3)))+1)</f>
        <v>5.0000000000000044E-2</v>
      </c>
      <c r="P568" s="19">
        <f t="shared" si="9"/>
        <v>0</v>
      </c>
      <c r="Q5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8" s="20">
        <f>IF(ISBLANK(N568),,IF(ISBLANK(H568),,(IF(N568="WON-EW",((((O568-1)*K568)*'month 3 only'!$B$2)+('month 3 only'!$B$2*(O568-1))),IF(N568="WON",((((O568-1)*K568)*'month 3 only'!$B$2)+('month 3 only'!$B$2*(O568-1))),IF(N568="PLACED",((((O568-1)*K568)*'month 3 only'!$B$2)-'month 3 only'!$B$2),IF(K568=0,-'month 3 only'!$B$2,IF(K568=0,-'month 3 only'!$B$2,-('month 3 only'!$B$2*2)))))))*D568))</f>
        <v>0</v>
      </c>
    </row>
    <row r="569" spans="9:18" ht="15" x14ac:dyDescent="0.2">
      <c r="I569" s="10"/>
      <c r="J569" s="10"/>
      <c r="K569" s="10"/>
      <c r="N569" s="7"/>
      <c r="O569" s="19">
        <f>((H569-1)*(1-(IF(I569="no",0,'month 3 only'!$B$3)))+1)</f>
        <v>5.0000000000000044E-2</v>
      </c>
      <c r="P569" s="19">
        <f t="shared" si="9"/>
        <v>0</v>
      </c>
      <c r="Q5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9" s="20">
        <f>IF(ISBLANK(N569),,IF(ISBLANK(H569),,(IF(N569="WON-EW",((((O569-1)*K569)*'month 3 only'!$B$2)+('month 3 only'!$B$2*(O569-1))),IF(N569="WON",((((O569-1)*K569)*'month 3 only'!$B$2)+('month 3 only'!$B$2*(O569-1))),IF(N569="PLACED",((((O569-1)*K569)*'month 3 only'!$B$2)-'month 3 only'!$B$2),IF(K569=0,-'month 3 only'!$B$2,IF(K569=0,-'month 3 only'!$B$2,-('month 3 only'!$B$2*2)))))))*D569))</f>
        <v>0</v>
      </c>
    </row>
    <row r="570" spans="9:18" ht="15" x14ac:dyDescent="0.2">
      <c r="I570" s="10"/>
      <c r="J570" s="10"/>
      <c r="K570" s="10"/>
      <c r="N570" s="7"/>
      <c r="O570" s="19">
        <f>((H570-1)*(1-(IF(I570="no",0,'month 3 only'!$B$3)))+1)</f>
        <v>5.0000000000000044E-2</v>
      </c>
      <c r="P570" s="19">
        <f t="shared" si="9"/>
        <v>0</v>
      </c>
      <c r="Q5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0" s="20">
        <f>IF(ISBLANK(N570),,IF(ISBLANK(H570),,(IF(N570="WON-EW",((((O570-1)*K570)*'month 3 only'!$B$2)+('month 3 only'!$B$2*(O570-1))),IF(N570="WON",((((O570-1)*K570)*'month 3 only'!$B$2)+('month 3 only'!$B$2*(O570-1))),IF(N570="PLACED",((((O570-1)*K570)*'month 3 only'!$B$2)-'month 3 only'!$B$2),IF(K570=0,-'month 3 only'!$B$2,IF(K570=0,-'month 3 only'!$B$2,-('month 3 only'!$B$2*2)))))))*D570))</f>
        <v>0</v>
      </c>
    </row>
    <row r="571" spans="9:18" ht="15" x14ac:dyDescent="0.2">
      <c r="I571" s="10"/>
      <c r="J571" s="10"/>
      <c r="K571" s="10"/>
      <c r="N571" s="7"/>
      <c r="O571" s="19">
        <f>((H571-1)*(1-(IF(I571="no",0,'month 3 only'!$B$3)))+1)</f>
        <v>5.0000000000000044E-2</v>
      </c>
      <c r="P571" s="19">
        <f t="shared" si="9"/>
        <v>0</v>
      </c>
      <c r="Q5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1" s="20">
        <f>IF(ISBLANK(N571),,IF(ISBLANK(H571),,(IF(N571="WON-EW",((((O571-1)*K571)*'month 3 only'!$B$2)+('month 3 only'!$B$2*(O571-1))),IF(N571="WON",((((O571-1)*K571)*'month 3 only'!$B$2)+('month 3 only'!$B$2*(O571-1))),IF(N571="PLACED",((((O571-1)*K571)*'month 3 only'!$B$2)-'month 3 only'!$B$2),IF(K571=0,-'month 3 only'!$B$2,IF(K571=0,-'month 3 only'!$B$2,-('month 3 only'!$B$2*2)))))))*D571))</f>
        <v>0</v>
      </c>
    </row>
    <row r="572" spans="9:18" ht="15" x14ac:dyDescent="0.2">
      <c r="I572" s="10"/>
      <c r="J572" s="10"/>
      <c r="K572" s="10"/>
      <c r="N572" s="7"/>
      <c r="O572" s="19">
        <f>((H572-1)*(1-(IF(I572="no",0,'month 3 only'!$B$3)))+1)</f>
        <v>5.0000000000000044E-2</v>
      </c>
      <c r="P572" s="19">
        <f t="shared" si="9"/>
        <v>0</v>
      </c>
      <c r="Q5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2" s="20">
        <f>IF(ISBLANK(N572),,IF(ISBLANK(H572),,(IF(N572="WON-EW",((((O572-1)*K572)*'month 3 only'!$B$2)+('month 3 only'!$B$2*(O572-1))),IF(N572="WON",((((O572-1)*K572)*'month 3 only'!$B$2)+('month 3 only'!$B$2*(O572-1))),IF(N572="PLACED",((((O572-1)*K572)*'month 3 only'!$B$2)-'month 3 only'!$B$2),IF(K572=0,-'month 3 only'!$B$2,IF(K572=0,-'month 3 only'!$B$2,-('month 3 only'!$B$2*2)))))))*D572))</f>
        <v>0</v>
      </c>
    </row>
    <row r="573" spans="9:18" ht="15" x14ac:dyDescent="0.2">
      <c r="I573" s="10"/>
      <c r="J573" s="10"/>
      <c r="K573" s="10"/>
      <c r="N573" s="7"/>
      <c r="O573" s="19">
        <f>((H573-1)*(1-(IF(I573="no",0,'month 3 only'!$B$3)))+1)</f>
        <v>5.0000000000000044E-2</v>
      </c>
      <c r="P573" s="19">
        <f t="shared" si="9"/>
        <v>0</v>
      </c>
      <c r="Q5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3" s="20">
        <f>IF(ISBLANK(N573),,IF(ISBLANK(H573),,(IF(N573="WON-EW",((((O573-1)*K573)*'month 3 only'!$B$2)+('month 3 only'!$B$2*(O573-1))),IF(N573="WON",((((O573-1)*K573)*'month 3 only'!$B$2)+('month 3 only'!$B$2*(O573-1))),IF(N573="PLACED",((((O573-1)*K573)*'month 3 only'!$B$2)-'month 3 only'!$B$2),IF(K573=0,-'month 3 only'!$B$2,IF(K573=0,-'month 3 only'!$B$2,-('month 3 only'!$B$2*2)))))))*D573))</f>
        <v>0</v>
      </c>
    </row>
    <row r="574" spans="9:18" ht="15" x14ac:dyDescent="0.2">
      <c r="I574" s="10"/>
      <c r="J574" s="10"/>
      <c r="K574" s="10"/>
      <c r="N574" s="7"/>
      <c r="O574" s="19">
        <f>((H574-1)*(1-(IF(I574="no",0,'month 3 only'!$B$3)))+1)</f>
        <v>5.0000000000000044E-2</v>
      </c>
      <c r="P574" s="19">
        <f t="shared" si="9"/>
        <v>0</v>
      </c>
      <c r="Q5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4" s="20">
        <f>IF(ISBLANK(N574),,IF(ISBLANK(H574),,(IF(N574="WON-EW",((((O574-1)*K574)*'month 3 only'!$B$2)+('month 3 only'!$B$2*(O574-1))),IF(N574="WON",((((O574-1)*K574)*'month 3 only'!$B$2)+('month 3 only'!$B$2*(O574-1))),IF(N574="PLACED",((((O574-1)*K574)*'month 3 only'!$B$2)-'month 3 only'!$B$2),IF(K574=0,-'month 3 only'!$B$2,IF(K574=0,-'month 3 only'!$B$2,-('month 3 only'!$B$2*2)))))))*D574))</f>
        <v>0</v>
      </c>
    </row>
    <row r="575" spans="9:18" ht="15" x14ac:dyDescent="0.2">
      <c r="I575" s="10"/>
      <c r="J575" s="10"/>
      <c r="K575" s="10"/>
      <c r="N575" s="7"/>
      <c r="O575" s="19">
        <f>((H575-1)*(1-(IF(I575="no",0,'month 3 only'!$B$3)))+1)</f>
        <v>5.0000000000000044E-2</v>
      </c>
      <c r="P575" s="19">
        <f t="shared" si="9"/>
        <v>0</v>
      </c>
      <c r="Q5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5" s="20">
        <f>IF(ISBLANK(N575),,IF(ISBLANK(H575),,(IF(N575="WON-EW",((((O575-1)*K575)*'month 3 only'!$B$2)+('month 3 only'!$B$2*(O575-1))),IF(N575="WON",((((O575-1)*K575)*'month 3 only'!$B$2)+('month 3 only'!$B$2*(O575-1))),IF(N575="PLACED",((((O575-1)*K575)*'month 3 only'!$B$2)-'month 3 only'!$B$2),IF(K575=0,-'month 3 only'!$B$2,IF(K575=0,-'month 3 only'!$B$2,-('month 3 only'!$B$2*2)))))))*D575))</f>
        <v>0</v>
      </c>
    </row>
    <row r="576" spans="9:18" ht="15" x14ac:dyDescent="0.2">
      <c r="I576" s="10"/>
      <c r="J576" s="10"/>
      <c r="K576" s="10"/>
      <c r="N576" s="7"/>
      <c r="O576" s="19">
        <f>((H576-1)*(1-(IF(I576="no",0,'month 3 only'!$B$3)))+1)</f>
        <v>5.0000000000000044E-2</v>
      </c>
      <c r="P576" s="19">
        <f t="shared" si="9"/>
        <v>0</v>
      </c>
      <c r="Q5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6" s="20">
        <f>IF(ISBLANK(N576),,IF(ISBLANK(H576),,(IF(N576="WON-EW",((((O576-1)*K576)*'month 3 only'!$B$2)+('month 3 only'!$B$2*(O576-1))),IF(N576="WON",((((O576-1)*K576)*'month 3 only'!$B$2)+('month 3 only'!$B$2*(O576-1))),IF(N576="PLACED",((((O576-1)*K576)*'month 3 only'!$B$2)-'month 3 only'!$B$2),IF(K576=0,-'month 3 only'!$B$2,IF(K576=0,-'month 3 only'!$B$2,-('month 3 only'!$B$2*2)))))))*D576))</f>
        <v>0</v>
      </c>
    </row>
    <row r="577" spans="9:18" ht="15" x14ac:dyDescent="0.2">
      <c r="I577" s="10"/>
      <c r="J577" s="10"/>
      <c r="K577" s="10"/>
      <c r="N577" s="7"/>
      <c r="O577" s="19">
        <f>((H577-1)*(1-(IF(I577="no",0,'month 3 only'!$B$3)))+1)</f>
        <v>5.0000000000000044E-2</v>
      </c>
      <c r="P577" s="19">
        <f t="shared" si="9"/>
        <v>0</v>
      </c>
      <c r="Q5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7" s="20">
        <f>IF(ISBLANK(N577),,IF(ISBLANK(H577),,(IF(N577="WON-EW",((((O577-1)*K577)*'month 3 only'!$B$2)+('month 3 only'!$B$2*(O577-1))),IF(N577="WON",((((O577-1)*K577)*'month 3 only'!$B$2)+('month 3 only'!$B$2*(O577-1))),IF(N577="PLACED",((((O577-1)*K577)*'month 3 only'!$B$2)-'month 3 only'!$B$2),IF(K577=0,-'month 3 only'!$B$2,IF(K577=0,-'month 3 only'!$B$2,-('month 3 only'!$B$2*2)))))))*D577))</f>
        <v>0</v>
      </c>
    </row>
    <row r="578" spans="9:18" ht="15" x14ac:dyDescent="0.2">
      <c r="I578" s="10"/>
      <c r="J578" s="10"/>
      <c r="K578" s="10"/>
      <c r="N578" s="7"/>
      <c r="O578" s="19">
        <f>((H578-1)*(1-(IF(I578="no",0,'month 3 only'!$B$3)))+1)</f>
        <v>5.0000000000000044E-2</v>
      </c>
      <c r="P578" s="19">
        <f t="shared" si="9"/>
        <v>0</v>
      </c>
      <c r="Q5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8" s="20">
        <f>IF(ISBLANK(N578),,IF(ISBLANK(H578),,(IF(N578="WON-EW",((((O578-1)*K578)*'month 3 only'!$B$2)+('month 3 only'!$B$2*(O578-1))),IF(N578="WON",((((O578-1)*K578)*'month 3 only'!$B$2)+('month 3 only'!$B$2*(O578-1))),IF(N578="PLACED",((((O578-1)*K578)*'month 3 only'!$B$2)-'month 3 only'!$B$2),IF(K578=0,-'month 3 only'!$B$2,IF(K578=0,-'month 3 only'!$B$2,-('month 3 only'!$B$2*2)))))))*D578))</f>
        <v>0</v>
      </c>
    </row>
    <row r="579" spans="9:18" ht="15" x14ac:dyDescent="0.2">
      <c r="I579" s="10"/>
      <c r="J579" s="10"/>
      <c r="K579" s="10"/>
      <c r="N579" s="7"/>
      <c r="O579" s="19">
        <f>((H579-1)*(1-(IF(I579="no",0,'month 3 only'!$B$3)))+1)</f>
        <v>5.0000000000000044E-2</v>
      </c>
      <c r="P579" s="19">
        <f t="shared" si="9"/>
        <v>0</v>
      </c>
      <c r="Q5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9" s="20">
        <f>IF(ISBLANK(N579),,IF(ISBLANK(H579),,(IF(N579="WON-EW",((((O579-1)*K579)*'month 3 only'!$B$2)+('month 3 only'!$B$2*(O579-1))),IF(N579="WON",((((O579-1)*K579)*'month 3 only'!$B$2)+('month 3 only'!$B$2*(O579-1))),IF(N579="PLACED",((((O579-1)*K579)*'month 3 only'!$B$2)-'month 3 only'!$B$2),IF(K579=0,-'month 3 only'!$B$2,IF(K579=0,-'month 3 only'!$B$2,-('month 3 only'!$B$2*2)))))))*D579))</f>
        <v>0</v>
      </c>
    </row>
    <row r="580" spans="9:18" ht="15" x14ac:dyDescent="0.2">
      <c r="I580" s="10"/>
      <c r="J580" s="10"/>
      <c r="K580" s="10"/>
      <c r="N580" s="7"/>
      <c r="O580" s="19">
        <f>((H580-1)*(1-(IF(I580="no",0,'month 3 only'!$B$3)))+1)</f>
        <v>5.0000000000000044E-2</v>
      </c>
      <c r="P580" s="19">
        <f t="shared" si="9"/>
        <v>0</v>
      </c>
      <c r="Q5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0" s="20">
        <f>IF(ISBLANK(N580),,IF(ISBLANK(H580),,(IF(N580="WON-EW",((((O580-1)*K580)*'month 3 only'!$B$2)+('month 3 only'!$B$2*(O580-1))),IF(N580="WON",((((O580-1)*K580)*'month 3 only'!$B$2)+('month 3 only'!$B$2*(O580-1))),IF(N580="PLACED",((((O580-1)*K580)*'month 3 only'!$B$2)-'month 3 only'!$B$2),IF(K580=0,-'month 3 only'!$B$2,IF(K580=0,-'month 3 only'!$B$2,-('month 3 only'!$B$2*2)))))))*D580))</f>
        <v>0</v>
      </c>
    </row>
    <row r="581" spans="9:18" ht="15" x14ac:dyDescent="0.2">
      <c r="I581" s="10"/>
      <c r="J581" s="10"/>
      <c r="K581" s="10"/>
      <c r="N581" s="7"/>
      <c r="O581" s="19">
        <f>((H581-1)*(1-(IF(I581="no",0,'month 3 only'!$B$3)))+1)</f>
        <v>5.0000000000000044E-2</v>
      </c>
      <c r="P581" s="19">
        <f t="shared" si="9"/>
        <v>0</v>
      </c>
      <c r="Q5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1" s="20">
        <f>IF(ISBLANK(N581),,IF(ISBLANK(H581),,(IF(N581="WON-EW",((((O581-1)*K581)*'month 3 only'!$B$2)+('month 3 only'!$B$2*(O581-1))),IF(N581="WON",((((O581-1)*K581)*'month 3 only'!$B$2)+('month 3 only'!$B$2*(O581-1))),IF(N581="PLACED",((((O581-1)*K581)*'month 3 only'!$B$2)-'month 3 only'!$B$2),IF(K581=0,-'month 3 only'!$B$2,IF(K581=0,-'month 3 only'!$B$2,-('month 3 only'!$B$2*2)))))))*D581))</f>
        <v>0</v>
      </c>
    </row>
    <row r="582" spans="9:18" ht="15" x14ac:dyDescent="0.2">
      <c r="I582" s="10"/>
      <c r="J582" s="10"/>
      <c r="K582" s="10"/>
      <c r="N582" s="7"/>
      <c r="O582" s="19">
        <f>((H582-1)*(1-(IF(I582="no",0,'month 3 only'!$B$3)))+1)</f>
        <v>5.0000000000000044E-2</v>
      </c>
      <c r="P582" s="19">
        <f t="shared" si="9"/>
        <v>0</v>
      </c>
      <c r="Q5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2" s="20">
        <f>IF(ISBLANK(N582),,IF(ISBLANK(H582),,(IF(N582="WON-EW",((((O582-1)*K582)*'month 3 only'!$B$2)+('month 3 only'!$B$2*(O582-1))),IF(N582="WON",((((O582-1)*K582)*'month 3 only'!$B$2)+('month 3 only'!$B$2*(O582-1))),IF(N582="PLACED",((((O582-1)*K582)*'month 3 only'!$B$2)-'month 3 only'!$B$2),IF(K582=0,-'month 3 only'!$B$2,IF(K582=0,-'month 3 only'!$B$2,-('month 3 only'!$B$2*2)))))))*D582))</f>
        <v>0</v>
      </c>
    </row>
    <row r="583" spans="9:18" ht="15" x14ac:dyDescent="0.2">
      <c r="I583" s="10"/>
      <c r="J583" s="10"/>
      <c r="K583" s="10"/>
      <c r="N583" s="7"/>
      <c r="O583" s="19">
        <f>((H583-1)*(1-(IF(I583="no",0,'month 3 only'!$B$3)))+1)</f>
        <v>5.0000000000000044E-2</v>
      </c>
      <c r="P583" s="19">
        <f t="shared" si="9"/>
        <v>0</v>
      </c>
      <c r="Q5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3" s="20">
        <f>IF(ISBLANK(N583),,IF(ISBLANK(H583),,(IF(N583="WON-EW",((((O583-1)*K583)*'month 3 only'!$B$2)+('month 3 only'!$B$2*(O583-1))),IF(N583="WON",((((O583-1)*K583)*'month 3 only'!$B$2)+('month 3 only'!$B$2*(O583-1))),IF(N583="PLACED",((((O583-1)*K583)*'month 3 only'!$B$2)-'month 3 only'!$B$2),IF(K583=0,-'month 3 only'!$B$2,IF(K583=0,-'month 3 only'!$B$2,-('month 3 only'!$B$2*2)))))))*D583))</f>
        <v>0</v>
      </c>
    </row>
    <row r="584" spans="9:18" ht="15" x14ac:dyDescent="0.2">
      <c r="I584" s="10"/>
      <c r="J584" s="10"/>
      <c r="K584" s="10"/>
      <c r="N584" s="7"/>
      <c r="O584" s="19">
        <f>((H584-1)*(1-(IF(I584="no",0,'month 3 only'!$B$3)))+1)</f>
        <v>5.0000000000000044E-2</v>
      </c>
      <c r="P584" s="19">
        <f t="shared" si="9"/>
        <v>0</v>
      </c>
      <c r="Q5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4" s="20">
        <f>IF(ISBLANK(N584),,IF(ISBLANK(H584),,(IF(N584="WON-EW",((((O584-1)*K584)*'month 3 only'!$B$2)+('month 3 only'!$B$2*(O584-1))),IF(N584="WON",((((O584-1)*K584)*'month 3 only'!$B$2)+('month 3 only'!$B$2*(O584-1))),IF(N584="PLACED",((((O584-1)*K584)*'month 3 only'!$B$2)-'month 3 only'!$B$2),IF(K584=0,-'month 3 only'!$B$2,IF(K584=0,-'month 3 only'!$B$2,-('month 3 only'!$B$2*2)))))))*D584))</f>
        <v>0</v>
      </c>
    </row>
    <row r="585" spans="9:18" ht="15" x14ac:dyDescent="0.2">
      <c r="I585" s="10"/>
      <c r="J585" s="10"/>
      <c r="K585" s="10"/>
      <c r="N585" s="7"/>
      <c r="O585" s="19">
        <f>((H585-1)*(1-(IF(I585="no",0,'month 3 only'!$B$3)))+1)</f>
        <v>5.0000000000000044E-2</v>
      </c>
      <c r="P585" s="19">
        <f t="shared" si="9"/>
        <v>0</v>
      </c>
      <c r="Q5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5" s="20">
        <f>IF(ISBLANK(N585),,IF(ISBLANK(H585),,(IF(N585="WON-EW",((((O585-1)*K585)*'month 3 only'!$B$2)+('month 3 only'!$B$2*(O585-1))),IF(N585="WON",((((O585-1)*K585)*'month 3 only'!$B$2)+('month 3 only'!$B$2*(O585-1))),IF(N585="PLACED",((((O585-1)*K585)*'month 3 only'!$B$2)-'month 3 only'!$B$2),IF(K585=0,-'month 3 only'!$B$2,IF(K585=0,-'month 3 only'!$B$2,-('month 3 only'!$B$2*2)))))))*D585))</f>
        <v>0</v>
      </c>
    </row>
    <row r="586" spans="9:18" ht="15" x14ac:dyDescent="0.2">
      <c r="I586" s="10"/>
      <c r="J586" s="10"/>
      <c r="K586" s="10"/>
      <c r="N586" s="7"/>
      <c r="O586" s="19">
        <f>((H586-1)*(1-(IF(I586="no",0,'month 3 only'!$B$3)))+1)</f>
        <v>5.0000000000000044E-2</v>
      </c>
      <c r="P586" s="19">
        <f t="shared" si="9"/>
        <v>0</v>
      </c>
      <c r="Q5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6" s="20">
        <f>IF(ISBLANK(N586),,IF(ISBLANK(H586),,(IF(N586="WON-EW",((((O586-1)*K586)*'month 3 only'!$B$2)+('month 3 only'!$B$2*(O586-1))),IF(N586="WON",((((O586-1)*K586)*'month 3 only'!$B$2)+('month 3 only'!$B$2*(O586-1))),IF(N586="PLACED",((((O586-1)*K586)*'month 3 only'!$B$2)-'month 3 only'!$B$2),IF(K586=0,-'month 3 only'!$B$2,IF(K586=0,-'month 3 only'!$B$2,-('month 3 only'!$B$2*2)))))))*D586))</f>
        <v>0</v>
      </c>
    </row>
    <row r="587" spans="9:18" ht="15" x14ac:dyDescent="0.2">
      <c r="I587" s="10"/>
      <c r="J587" s="10"/>
      <c r="K587" s="10"/>
      <c r="N587" s="7"/>
      <c r="O587" s="19">
        <f>((H587-1)*(1-(IF(I587="no",0,'month 3 only'!$B$3)))+1)</f>
        <v>5.0000000000000044E-2</v>
      </c>
      <c r="P587" s="19">
        <f t="shared" si="9"/>
        <v>0</v>
      </c>
      <c r="Q5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7" s="20">
        <f>IF(ISBLANK(N587),,IF(ISBLANK(H587),,(IF(N587="WON-EW",((((O587-1)*K587)*'month 3 only'!$B$2)+('month 3 only'!$B$2*(O587-1))),IF(N587="WON",((((O587-1)*K587)*'month 3 only'!$B$2)+('month 3 only'!$B$2*(O587-1))),IF(N587="PLACED",((((O587-1)*K587)*'month 3 only'!$B$2)-'month 3 only'!$B$2),IF(K587=0,-'month 3 only'!$B$2,IF(K587=0,-'month 3 only'!$B$2,-('month 3 only'!$B$2*2)))))))*D587))</f>
        <v>0</v>
      </c>
    </row>
    <row r="588" spans="9:18" ht="15" x14ac:dyDescent="0.2">
      <c r="I588" s="10"/>
      <c r="J588" s="10"/>
      <c r="K588" s="10"/>
      <c r="N588" s="7"/>
      <c r="O588" s="19">
        <f>((H588-1)*(1-(IF(I588="no",0,'month 3 only'!$B$3)))+1)</f>
        <v>5.0000000000000044E-2</v>
      </c>
      <c r="P588" s="19">
        <f t="shared" si="9"/>
        <v>0</v>
      </c>
      <c r="Q5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8" s="20">
        <f>IF(ISBLANK(N588),,IF(ISBLANK(H588),,(IF(N588="WON-EW",((((O588-1)*K588)*'month 3 only'!$B$2)+('month 3 only'!$B$2*(O588-1))),IF(N588="WON",((((O588-1)*K588)*'month 3 only'!$B$2)+('month 3 only'!$B$2*(O588-1))),IF(N588="PLACED",((((O588-1)*K588)*'month 3 only'!$B$2)-'month 3 only'!$B$2),IF(K588=0,-'month 3 only'!$B$2,IF(K588=0,-'month 3 only'!$B$2,-('month 3 only'!$B$2*2)))))))*D588))</f>
        <v>0</v>
      </c>
    </row>
    <row r="589" spans="9:18" ht="15" x14ac:dyDescent="0.2">
      <c r="I589" s="10"/>
      <c r="J589" s="10"/>
      <c r="K589" s="10"/>
      <c r="N589" s="7"/>
      <c r="O589" s="19">
        <f>((H589-1)*(1-(IF(I589="no",0,'month 3 only'!$B$3)))+1)</f>
        <v>5.0000000000000044E-2</v>
      </c>
      <c r="P589" s="19">
        <f t="shared" si="9"/>
        <v>0</v>
      </c>
      <c r="Q5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9" s="20">
        <f>IF(ISBLANK(N589),,IF(ISBLANK(H589),,(IF(N589="WON-EW",((((O589-1)*K589)*'month 3 only'!$B$2)+('month 3 only'!$B$2*(O589-1))),IF(N589="WON",((((O589-1)*K589)*'month 3 only'!$B$2)+('month 3 only'!$B$2*(O589-1))),IF(N589="PLACED",((((O589-1)*K589)*'month 3 only'!$B$2)-'month 3 only'!$B$2),IF(K589=0,-'month 3 only'!$B$2,IF(K589=0,-'month 3 only'!$B$2,-('month 3 only'!$B$2*2)))))))*D589))</f>
        <v>0</v>
      </c>
    </row>
    <row r="590" spans="9:18" ht="15" x14ac:dyDescent="0.2">
      <c r="I590" s="10"/>
      <c r="J590" s="10"/>
      <c r="K590" s="10"/>
      <c r="N590" s="7"/>
      <c r="O590" s="19">
        <f>((H590-1)*(1-(IF(I590="no",0,'month 3 only'!$B$3)))+1)</f>
        <v>5.0000000000000044E-2</v>
      </c>
      <c r="P590" s="19">
        <f t="shared" si="9"/>
        <v>0</v>
      </c>
      <c r="Q5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0" s="20">
        <f>IF(ISBLANK(N590),,IF(ISBLANK(H590),,(IF(N590="WON-EW",((((O590-1)*K590)*'month 3 only'!$B$2)+('month 3 only'!$B$2*(O590-1))),IF(N590="WON",((((O590-1)*K590)*'month 3 only'!$B$2)+('month 3 only'!$B$2*(O590-1))),IF(N590="PLACED",((((O590-1)*K590)*'month 3 only'!$B$2)-'month 3 only'!$B$2),IF(K590=0,-'month 3 only'!$B$2,IF(K590=0,-'month 3 only'!$B$2,-('month 3 only'!$B$2*2)))))))*D590))</f>
        <v>0</v>
      </c>
    </row>
    <row r="591" spans="9:18" ht="15" x14ac:dyDescent="0.2">
      <c r="I591" s="10"/>
      <c r="J591" s="10"/>
      <c r="K591" s="10"/>
      <c r="N591" s="7"/>
      <c r="O591" s="19">
        <f>((H591-1)*(1-(IF(I591="no",0,'month 3 only'!$B$3)))+1)</f>
        <v>5.0000000000000044E-2</v>
      </c>
      <c r="P591" s="19">
        <f t="shared" si="9"/>
        <v>0</v>
      </c>
      <c r="Q5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1" s="20">
        <f>IF(ISBLANK(N591),,IF(ISBLANK(H591),,(IF(N591="WON-EW",((((O591-1)*K591)*'month 3 only'!$B$2)+('month 3 only'!$B$2*(O591-1))),IF(N591="WON",((((O591-1)*K591)*'month 3 only'!$B$2)+('month 3 only'!$B$2*(O591-1))),IF(N591="PLACED",((((O591-1)*K591)*'month 3 only'!$B$2)-'month 3 only'!$B$2),IF(K591=0,-'month 3 only'!$B$2,IF(K591=0,-'month 3 only'!$B$2,-('month 3 only'!$B$2*2)))))))*D591))</f>
        <v>0</v>
      </c>
    </row>
    <row r="592" spans="9:18" ht="15" x14ac:dyDescent="0.2">
      <c r="I592" s="10"/>
      <c r="J592" s="10"/>
      <c r="K592" s="10"/>
      <c r="N592" s="7"/>
      <c r="O592" s="19">
        <f>((H592-1)*(1-(IF(I592="no",0,'month 3 only'!$B$3)))+1)</f>
        <v>5.0000000000000044E-2</v>
      </c>
      <c r="P592" s="19">
        <f t="shared" si="9"/>
        <v>0</v>
      </c>
      <c r="Q5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2" s="20">
        <f>IF(ISBLANK(N592),,IF(ISBLANK(H592),,(IF(N592="WON-EW",((((O592-1)*K592)*'month 3 only'!$B$2)+('month 3 only'!$B$2*(O592-1))),IF(N592="WON",((((O592-1)*K592)*'month 3 only'!$B$2)+('month 3 only'!$B$2*(O592-1))),IF(N592="PLACED",((((O592-1)*K592)*'month 3 only'!$B$2)-'month 3 only'!$B$2),IF(K592=0,-'month 3 only'!$B$2,IF(K592=0,-'month 3 only'!$B$2,-('month 3 only'!$B$2*2)))))))*D592))</f>
        <v>0</v>
      </c>
    </row>
    <row r="593" spans="9:18" ht="15" x14ac:dyDescent="0.2">
      <c r="I593" s="10"/>
      <c r="J593" s="10"/>
      <c r="K593" s="10"/>
      <c r="N593" s="7"/>
      <c r="O593" s="19">
        <f>((H593-1)*(1-(IF(I593="no",0,'month 3 only'!$B$3)))+1)</f>
        <v>5.0000000000000044E-2</v>
      </c>
      <c r="P593" s="19">
        <f t="shared" si="9"/>
        <v>0</v>
      </c>
      <c r="Q5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3" s="20">
        <f>IF(ISBLANK(N593),,IF(ISBLANK(H593),,(IF(N593="WON-EW",((((O593-1)*K593)*'month 3 only'!$B$2)+('month 3 only'!$B$2*(O593-1))),IF(N593="WON",((((O593-1)*K593)*'month 3 only'!$B$2)+('month 3 only'!$B$2*(O593-1))),IF(N593="PLACED",((((O593-1)*K593)*'month 3 only'!$B$2)-'month 3 only'!$B$2),IF(K593=0,-'month 3 only'!$B$2,IF(K593=0,-'month 3 only'!$B$2,-('month 3 only'!$B$2*2)))))))*D593))</f>
        <v>0</v>
      </c>
    </row>
    <row r="594" spans="9:18" ht="15" x14ac:dyDescent="0.2">
      <c r="I594" s="10"/>
      <c r="J594" s="10"/>
      <c r="K594" s="10"/>
      <c r="N594" s="7"/>
      <c r="O594" s="19">
        <f>((H594-1)*(1-(IF(I594="no",0,'month 3 only'!$B$3)))+1)</f>
        <v>5.0000000000000044E-2</v>
      </c>
      <c r="P594" s="19">
        <f t="shared" si="9"/>
        <v>0</v>
      </c>
      <c r="Q5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4" s="20">
        <f>IF(ISBLANK(N594),,IF(ISBLANK(H594),,(IF(N594="WON-EW",((((O594-1)*K594)*'month 3 only'!$B$2)+('month 3 only'!$B$2*(O594-1))),IF(N594="WON",((((O594-1)*K594)*'month 3 only'!$B$2)+('month 3 only'!$B$2*(O594-1))),IF(N594="PLACED",((((O594-1)*K594)*'month 3 only'!$B$2)-'month 3 only'!$B$2),IF(K594=0,-'month 3 only'!$B$2,IF(K594=0,-'month 3 only'!$B$2,-('month 3 only'!$B$2*2)))))))*D594))</f>
        <v>0</v>
      </c>
    </row>
    <row r="595" spans="9:18" ht="15" x14ac:dyDescent="0.2">
      <c r="I595" s="10"/>
      <c r="J595" s="10"/>
      <c r="K595" s="10"/>
      <c r="N595" s="7"/>
      <c r="O595" s="19">
        <f>((H595-1)*(1-(IF(I595="no",0,'month 3 only'!$B$3)))+1)</f>
        <v>5.0000000000000044E-2</v>
      </c>
      <c r="P595" s="19">
        <f t="shared" si="9"/>
        <v>0</v>
      </c>
      <c r="Q5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5" s="20">
        <f>IF(ISBLANK(N595),,IF(ISBLANK(H595),,(IF(N595="WON-EW",((((O595-1)*K595)*'month 3 only'!$B$2)+('month 3 only'!$B$2*(O595-1))),IF(N595="WON",((((O595-1)*K595)*'month 3 only'!$B$2)+('month 3 only'!$B$2*(O595-1))),IF(N595="PLACED",((((O595-1)*K595)*'month 3 only'!$B$2)-'month 3 only'!$B$2),IF(K595=0,-'month 3 only'!$B$2,IF(K595=0,-'month 3 only'!$B$2,-('month 3 only'!$B$2*2)))))))*D595))</f>
        <v>0</v>
      </c>
    </row>
    <row r="596" spans="9:18" ht="15" x14ac:dyDescent="0.2">
      <c r="I596" s="10"/>
      <c r="J596" s="10"/>
      <c r="K596" s="10"/>
      <c r="N596" s="7"/>
      <c r="O596" s="19">
        <f>((H596-1)*(1-(IF(I596="no",0,'month 3 only'!$B$3)))+1)</f>
        <v>5.0000000000000044E-2</v>
      </c>
      <c r="P596" s="19">
        <f t="shared" si="9"/>
        <v>0</v>
      </c>
      <c r="Q5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6" s="20">
        <f>IF(ISBLANK(N596),,IF(ISBLANK(H596),,(IF(N596="WON-EW",((((O596-1)*K596)*'month 3 only'!$B$2)+('month 3 only'!$B$2*(O596-1))),IF(N596="WON",((((O596-1)*K596)*'month 3 only'!$B$2)+('month 3 only'!$B$2*(O596-1))),IF(N596="PLACED",((((O596-1)*K596)*'month 3 only'!$B$2)-'month 3 only'!$B$2),IF(K596=0,-'month 3 only'!$B$2,IF(K596=0,-'month 3 only'!$B$2,-('month 3 only'!$B$2*2)))))))*D596))</f>
        <v>0</v>
      </c>
    </row>
    <row r="597" spans="9:18" ht="15" x14ac:dyDescent="0.2">
      <c r="I597" s="10"/>
      <c r="J597" s="10"/>
      <c r="K597" s="10"/>
      <c r="N597" s="7"/>
      <c r="O597" s="19">
        <f>((H597-1)*(1-(IF(I597="no",0,'month 3 only'!$B$3)))+1)</f>
        <v>5.0000000000000044E-2</v>
      </c>
      <c r="P597" s="19">
        <f t="shared" si="9"/>
        <v>0</v>
      </c>
      <c r="Q5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7" s="20">
        <f>IF(ISBLANK(N597),,IF(ISBLANK(H597),,(IF(N597="WON-EW",((((O597-1)*K597)*'month 3 only'!$B$2)+('month 3 only'!$B$2*(O597-1))),IF(N597="WON",((((O597-1)*K597)*'month 3 only'!$B$2)+('month 3 only'!$B$2*(O597-1))),IF(N597="PLACED",((((O597-1)*K597)*'month 3 only'!$B$2)-'month 3 only'!$B$2),IF(K597=0,-'month 3 only'!$B$2,IF(K597=0,-'month 3 only'!$B$2,-('month 3 only'!$B$2*2)))))))*D597))</f>
        <v>0</v>
      </c>
    </row>
    <row r="598" spans="9:18" ht="15" x14ac:dyDescent="0.2">
      <c r="I598" s="10"/>
      <c r="J598" s="10"/>
      <c r="K598" s="10"/>
      <c r="N598" s="7"/>
      <c r="O598" s="19">
        <f>((H598-1)*(1-(IF(I598="no",0,'month 3 only'!$B$3)))+1)</f>
        <v>5.0000000000000044E-2</v>
      </c>
      <c r="P598" s="19">
        <f t="shared" si="9"/>
        <v>0</v>
      </c>
      <c r="Q5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8" s="20">
        <f>IF(ISBLANK(N598),,IF(ISBLANK(H598),,(IF(N598="WON-EW",((((O598-1)*K598)*'month 3 only'!$B$2)+('month 3 only'!$B$2*(O598-1))),IF(N598="WON",((((O598-1)*K598)*'month 3 only'!$B$2)+('month 3 only'!$B$2*(O598-1))),IF(N598="PLACED",((((O598-1)*K598)*'month 3 only'!$B$2)-'month 3 only'!$B$2),IF(K598=0,-'month 3 only'!$B$2,IF(K598=0,-'month 3 only'!$B$2,-('month 3 only'!$B$2*2)))))))*D598))</f>
        <v>0</v>
      </c>
    </row>
    <row r="599" spans="9:18" ht="15" x14ac:dyDescent="0.2">
      <c r="I599" s="10"/>
      <c r="J599" s="10"/>
      <c r="K599" s="10"/>
      <c r="N599" s="7"/>
      <c r="O599" s="19">
        <f>((H599-1)*(1-(IF(I599="no",0,'month 3 only'!$B$3)))+1)</f>
        <v>5.0000000000000044E-2</v>
      </c>
      <c r="P599" s="19">
        <f t="shared" ref="P599:P662" si="10">D599*IF(J599="yes",2,1)</f>
        <v>0</v>
      </c>
      <c r="Q5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9" s="20">
        <f>IF(ISBLANK(N599),,IF(ISBLANK(H599),,(IF(N599="WON-EW",((((O599-1)*K599)*'month 3 only'!$B$2)+('month 3 only'!$B$2*(O599-1))),IF(N599="WON",((((O599-1)*K599)*'month 3 only'!$B$2)+('month 3 only'!$B$2*(O599-1))),IF(N599="PLACED",((((O599-1)*K599)*'month 3 only'!$B$2)-'month 3 only'!$B$2),IF(K599=0,-'month 3 only'!$B$2,IF(K599=0,-'month 3 only'!$B$2,-('month 3 only'!$B$2*2)))))))*D599))</f>
        <v>0</v>
      </c>
    </row>
    <row r="600" spans="9:18" ht="15" x14ac:dyDescent="0.2">
      <c r="I600" s="10"/>
      <c r="J600" s="10"/>
      <c r="K600" s="10"/>
      <c r="N600" s="7"/>
      <c r="O600" s="19">
        <f>((H600-1)*(1-(IF(I600="no",0,'month 3 only'!$B$3)))+1)</f>
        <v>5.0000000000000044E-2</v>
      </c>
      <c r="P600" s="19">
        <f t="shared" si="10"/>
        <v>0</v>
      </c>
      <c r="Q6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0" s="20">
        <f>IF(ISBLANK(N600),,IF(ISBLANK(H600),,(IF(N600="WON-EW",((((O600-1)*K600)*'month 3 only'!$B$2)+('month 3 only'!$B$2*(O600-1))),IF(N600="WON",((((O600-1)*K600)*'month 3 only'!$B$2)+('month 3 only'!$B$2*(O600-1))),IF(N600="PLACED",((((O600-1)*K600)*'month 3 only'!$B$2)-'month 3 only'!$B$2),IF(K600=0,-'month 3 only'!$B$2,IF(K600=0,-'month 3 only'!$B$2,-('month 3 only'!$B$2*2)))))))*D600))</f>
        <v>0</v>
      </c>
    </row>
    <row r="601" spans="9:18" ht="15" x14ac:dyDescent="0.2">
      <c r="I601" s="10"/>
      <c r="J601" s="10"/>
      <c r="K601" s="10"/>
      <c r="N601" s="7"/>
      <c r="O601" s="19">
        <f>((H601-1)*(1-(IF(I601="no",0,'month 3 only'!$B$3)))+1)</f>
        <v>5.0000000000000044E-2</v>
      </c>
      <c r="P601" s="19">
        <f t="shared" si="10"/>
        <v>0</v>
      </c>
      <c r="Q6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1" s="20">
        <f>IF(ISBLANK(N601),,IF(ISBLANK(H601),,(IF(N601="WON-EW",((((O601-1)*K601)*'month 3 only'!$B$2)+('month 3 only'!$B$2*(O601-1))),IF(N601="WON",((((O601-1)*K601)*'month 3 only'!$B$2)+('month 3 only'!$B$2*(O601-1))),IF(N601="PLACED",((((O601-1)*K601)*'month 3 only'!$B$2)-'month 3 only'!$B$2),IF(K601=0,-'month 3 only'!$B$2,IF(K601=0,-'month 3 only'!$B$2,-('month 3 only'!$B$2*2)))))))*D601))</f>
        <v>0</v>
      </c>
    </row>
    <row r="602" spans="9:18" ht="15" x14ac:dyDescent="0.2">
      <c r="I602" s="10"/>
      <c r="J602" s="10"/>
      <c r="K602" s="10"/>
      <c r="N602" s="7"/>
      <c r="O602" s="19">
        <f>((H602-1)*(1-(IF(I602="no",0,'month 3 only'!$B$3)))+1)</f>
        <v>5.0000000000000044E-2</v>
      </c>
      <c r="P602" s="19">
        <f t="shared" si="10"/>
        <v>0</v>
      </c>
      <c r="Q6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2" s="20">
        <f>IF(ISBLANK(N602),,IF(ISBLANK(H602),,(IF(N602="WON-EW",((((O602-1)*K602)*'month 3 only'!$B$2)+('month 3 only'!$B$2*(O602-1))),IF(N602="WON",((((O602-1)*K602)*'month 3 only'!$B$2)+('month 3 only'!$B$2*(O602-1))),IF(N602="PLACED",((((O602-1)*K602)*'month 3 only'!$B$2)-'month 3 only'!$B$2),IF(K602=0,-'month 3 only'!$B$2,IF(K602=0,-'month 3 only'!$B$2,-('month 3 only'!$B$2*2)))))))*D602))</f>
        <v>0</v>
      </c>
    </row>
    <row r="603" spans="9:18" ht="15" x14ac:dyDescent="0.2">
      <c r="I603" s="10"/>
      <c r="J603" s="10"/>
      <c r="K603" s="10"/>
      <c r="N603" s="7"/>
      <c r="O603" s="19">
        <f>((H603-1)*(1-(IF(I603="no",0,'month 3 only'!$B$3)))+1)</f>
        <v>5.0000000000000044E-2</v>
      </c>
      <c r="P603" s="19">
        <f t="shared" si="10"/>
        <v>0</v>
      </c>
      <c r="Q6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3" s="20">
        <f>IF(ISBLANK(N603),,IF(ISBLANK(H603),,(IF(N603="WON-EW",((((O603-1)*K603)*'month 3 only'!$B$2)+('month 3 only'!$B$2*(O603-1))),IF(N603="WON",((((O603-1)*K603)*'month 3 only'!$B$2)+('month 3 only'!$B$2*(O603-1))),IF(N603="PLACED",((((O603-1)*K603)*'month 3 only'!$B$2)-'month 3 only'!$B$2),IF(K603=0,-'month 3 only'!$B$2,IF(K603=0,-'month 3 only'!$B$2,-('month 3 only'!$B$2*2)))))))*D603))</f>
        <v>0</v>
      </c>
    </row>
    <row r="604" spans="9:18" ht="15" x14ac:dyDescent="0.2">
      <c r="I604" s="10"/>
      <c r="J604" s="10"/>
      <c r="K604" s="10"/>
      <c r="N604" s="7"/>
      <c r="O604" s="19">
        <f>((H604-1)*(1-(IF(I604="no",0,'month 3 only'!$B$3)))+1)</f>
        <v>5.0000000000000044E-2</v>
      </c>
      <c r="P604" s="19">
        <f t="shared" si="10"/>
        <v>0</v>
      </c>
      <c r="Q6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4" s="20">
        <f>IF(ISBLANK(N604),,IF(ISBLANK(H604),,(IF(N604="WON-EW",((((O604-1)*K604)*'month 3 only'!$B$2)+('month 3 only'!$B$2*(O604-1))),IF(N604="WON",((((O604-1)*K604)*'month 3 only'!$B$2)+('month 3 only'!$B$2*(O604-1))),IF(N604="PLACED",((((O604-1)*K604)*'month 3 only'!$B$2)-'month 3 only'!$B$2),IF(K604=0,-'month 3 only'!$B$2,IF(K604=0,-'month 3 only'!$B$2,-('month 3 only'!$B$2*2)))))))*D604))</f>
        <v>0</v>
      </c>
    </row>
    <row r="605" spans="9:18" ht="15" x14ac:dyDescent="0.2">
      <c r="I605" s="10"/>
      <c r="J605" s="10"/>
      <c r="K605" s="10"/>
      <c r="N605" s="7"/>
      <c r="O605" s="19">
        <f>((H605-1)*(1-(IF(I605="no",0,'month 3 only'!$B$3)))+1)</f>
        <v>5.0000000000000044E-2</v>
      </c>
      <c r="P605" s="19">
        <f t="shared" si="10"/>
        <v>0</v>
      </c>
      <c r="Q6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5" s="20">
        <f>IF(ISBLANK(N605),,IF(ISBLANK(H605),,(IF(N605="WON-EW",((((O605-1)*K605)*'month 3 only'!$B$2)+('month 3 only'!$B$2*(O605-1))),IF(N605="WON",((((O605-1)*K605)*'month 3 only'!$B$2)+('month 3 only'!$B$2*(O605-1))),IF(N605="PLACED",((((O605-1)*K605)*'month 3 only'!$B$2)-'month 3 only'!$B$2),IF(K605=0,-'month 3 only'!$B$2,IF(K605=0,-'month 3 only'!$B$2,-('month 3 only'!$B$2*2)))))))*D605))</f>
        <v>0</v>
      </c>
    </row>
    <row r="606" spans="9:18" ht="15" x14ac:dyDescent="0.2">
      <c r="I606" s="10"/>
      <c r="J606" s="10"/>
      <c r="K606" s="10"/>
      <c r="N606" s="7"/>
      <c r="O606" s="19">
        <f>((H606-1)*(1-(IF(I606="no",0,'month 3 only'!$B$3)))+1)</f>
        <v>5.0000000000000044E-2</v>
      </c>
      <c r="P606" s="19">
        <f t="shared" si="10"/>
        <v>0</v>
      </c>
      <c r="Q6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6" s="20">
        <f>IF(ISBLANK(N606),,IF(ISBLANK(H606),,(IF(N606="WON-EW",((((O606-1)*K606)*'month 3 only'!$B$2)+('month 3 only'!$B$2*(O606-1))),IF(N606="WON",((((O606-1)*K606)*'month 3 only'!$B$2)+('month 3 only'!$B$2*(O606-1))),IF(N606="PLACED",((((O606-1)*K606)*'month 3 only'!$B$2)-'month 3 only'!$B$2),IF(K606=0,-'month 3 only'!$B$2,IF(K606=0,-'month 3 only'!$B$2,-('month 3 only'!$B$2*2)))))))*D606))</f>
        <v>0</v>
      </c>
    </row>
    <row r="607" spans="9:18" ht="15" x14ac:dyDescent="0.2">
      <c r="I607" s="10"/>
      <c r="J607" s="10"/>
      <c r="K607" s="10"/>
      <c r="N607" s="7"/>
      <c r="O607" s="19">
        <f>((H607-1)*(1-(IF(I607="no",0,'month 3 only'!$B$3)))+1)</f>
        <v>5.0000000000000044E-2</v>
      </c>
      <c r="P607" s="19">
        <f t="shared" si="10"/>
        <v>0</v>
      </c>
      <c r="Q6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7" s="20">
        <f>IF(ISBLANK(N607),,IF(ISBLANK(H607),,(IF(N607="WON-EW",((((O607-1)*K607)*'month 3 only'!$B$2)+('month 3 only'!$B$2*(O607-1))),IF(N607="WON",((((O607-1)*K607)*'month 3 only'!$B$2)+('month 3 only'!$B$2*(O607-1))),IF(N607="PLACED",((((O607-1)*K607)*'month 3 only'!$B$2)-'month 3 only'!$B$2),IF(K607=0,-'month 3 only'!$B$2,IF(K607=0,-'month 3 only'!$B$2,-('month 3 only'!$B$2*2)))))))*D607))</f>
        <v>0</v>
      </c>
    </row>
    <row r="608" spans="9:18" ht="15" x14ac:dyDescent="0.2">
      <c r="I608" s="10"/>
      <c r="J608" s="10"/>
      <c r="K608" s="10"/>
      <c r="N608" s="7"/>
      <c r="O608" s="19">
        <f>((H608-1)*(1-(IF(I608="no",0,'month 3 only'!$B$3)))+1)</f>
        <v>5.0000000000000044E-2</v>
      </c>
      <c r="P608" s="19">
        <f t="shared" si="10"/>
        <v>0</v>
      </c>
      <c r="Q6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8" s="20">
        <f>IF(ISBLANK(N608),,IF(ISBLANK(H608),,(IF(N608="WON-EW",((((O608-1)*K608)*'month 3 only'!$B$2)+('month 3 only'!$B$2*(O608-1))),IF(N608="WON",((((O608-1)*K608)*'month 3 only'!$B$2)+('month 3 only'!$B$2*(O608-1))),IF(N608="PLACED",((((O608-1)*K608)*'month 3 only'!$B$2)-'month 3 only'!$B$2),IF(K608=0,-'month 3 only'!$B$2,IF(K608=0,-'month 3 only'!$B$2,-('month 3 only'!$B$2*2)))))))*D608))</f>
        <v>0</v>
      </c>
    </row>
    <row r="609" spans="9:18" ht="15" x14ac:dyDescent="0.2">
      <c r="I609" s="10"/>
      <c r="J609" s="10"/>
      <c r="K609" s="10"/>
      <c r="N609" s="7"/>
      <c r="O609" s="19">
        <f>((H609-1)*(1-(IF(I609="no",0,'month 3 only'!$B$3)))+1)</f>
        <v>5.0000000000000044E-2</v>
      </c>
      <c r="P609" s="19">
        <f t="shared" si="10"/>
        <v>0</v>
      </c>
      <c r="Q6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9" s="20">
        <f>IF(ISBLANK(N609),,IF(ISBLANK(H609),,(IF(N609="WON-EW",((((O609-1)*K609)*'month 3 only'!$B$2)+('month 3 only'!$B$2*(O609-1))),IF(N609="WON",((((O609-1)*K609)*'month 3 only'!$B$2)+('month 3 only'!$B$2*(O609-1))),IF(N609="PLACED",((((O609-1)*K609)*'month 3 only'!$B$2)-'month 3 only'!$B$2),IF(K609=0,-'month 3 only'!$B$2,IF(K609=0,-'month 3 only'!$B$2,-('month 3 only'!$B$2*2)))))))*D609))</f>
        <v>0</v>
      </c>
    </row>
    <row r="610" spans="9:18" ht="15" x14ac:dyDescent="0.2">
      <c r="I610" s="10"/>
      <c r="J610" s="10"/>
      <c r="K610" s="10"/>
      <c r="N610" s="7"/>
      <c r="O610" s="19">
        <f>((H610-1)*(1-(IF(I610="no",0,'month 3 only'!$B$3)))+1)</f>
        <v>5.0000000000000044E-2</v>
      </c>
      <c r="P610" s="19">
        <f t="shared" si="10"/>
        <v>0</v>
      </c>
      <c r="Q6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0" s="20">
        <f>IF(ISBLANK(N610),,IF(ISBLANK(H610),,(IF(N610="WON-EW",((((O610-1)*K610)*'month 3 only'!$B$2)+('month 3 only'!$B$2*(O610-1))),IF(N610="WON",((((O610-1)*K610)*'month 3 only'!$B$2)+('month 3 only'!$B$2*(O610-1))),IF(N610="PLACED",((((O610-1)*K610)*'month 3 only'!$B$2)-'month 3 only'!$B$2),IF(K610=0,-'month 3 only'!$B$2,IF(K610=0,-'month 3 only'!$B$2,-('month 3 only'!$B$2*2)))))))*D610))</f>
        <v>0</v>
      </c>
    </row>
    <row r="611" spans="9:18" ht="15" x14ac:dyDescent="0.2">
      <c r="I611" s="10"/>
      <c r="J611" s="10"/>
      <c r="K611" s="10"/>
      <c r="N611" s="7"/>
      <c r="O611" s="19">
        <f>((H611-1)*(1-(IF(I611="no",0,'month 3 only'!$B$3)))+1)</f>
        <v>5.0000000000000044E-2</v>
      </c>
      <c r="P611" s="19">
        <f t="shared" si="10"/>
        <v>0</v>
      </c>
      <c r="Q6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1" s="20">
        <f>IF(ISBLANK(N611),,IF(ISBLANK(H611),,(IF(N611="WON-EW",((((O611-1)*K611)*'month 3 only'!$B$2)+('month 3 only'!$B$2*(O611-1))),IF(N611="WON",((((O611-1)*K611)*'month 3 only'!$B$2)+('month 3 only'!$B$2*(O611-1))),IF(N611="PLACED",((((O611-1)*K611)*'month 3 only'!$B$2)-'month 3 only'!$B$2),IF(K611=0,-'month 3 only'!$B$2,IF(K611=0,-'month 3 only'!$B$2,-('month 3 only'!$B$2*2)))))))*D611))</f>
        <v>0</v>
      </c>
    </row>
    <row r="612" spans="9:18" ht="15" x14ac:dyDescent="0.2">
      <c r="I612" s="10"/>
      <c r="J612" s="10"/>
      <c r="K612" s="10"/>
      <c r="N612" s="7"/>
      <c r="O612" s="19">
        <f>((H612-1)*(1-(IF(I612="no",0,'month 3 only'!$B$3)))+1)</f>
        <v>5.0000000000000044E-2</v>
      </c>
      <c r="P612" s="19">
        <f t="shared" si="10"/>
        <v>0</v>
      </c>
      <c r="Q6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2" s="20">
        <f>IF(ISBLANK(N612),,IF(ISBLANK(H612),,(IF(N612="WON-EW",((((O612-1)*K612)*'month 3 only'!$B$2)+('month 3 only'!$B$2*(O612-1))),IF(N612="WON",((((O612-1)*K612)*'month 3 only'!$B$2)+('month 3 only'!$B$2*(O612-1))),IF(N612="PLACED",((((O612-1)*K612)*'month 3 only'!$B$2)-'month 3 only'!$B$2),IF(K612=0,-'month 3 only'!$B$2,IF(K612=0,-'month 3 only'!$B$2,-('month 3 only'!$B$2*2)))))))*D612))</f>
        <v>0</v>
      </c>
    </row>
    <row r="613" spans="9:18" ht="15" x14ac:dyDescent="0.2">
      <c r="I613" s="10"/>
      <c r="J613" s="10"/>
      <c r="K613" s="10"/>
      <c r="N613" s="7"/>
      <c r="O613" s="19">
        <f>((H613-1)*(1-(IF(I613="no",0,'month 3 only'!$B$3)))+1)</f>
        <v>5.0000000000000044E-2</v>
      </c>
      <c r="P613" s="19">
        <f t="shared" si="10"/>
        <v>0</v>
      </c>
      <c r="Q6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3" s="20">
        <f>IF(ISBLANK(N613),,IF(ISBLANK(H613),,(IF(N613="WON-EW",((((O613-1)*K613)*'month 3 only'!$B$2)+('month 3 only'!$B$2*(O613-1))),IF(N613="WON",((((O613-1)*K613)*'month 3 only'!$B$2)+('month 3 only'!$B$2*(O613-1))),IF(N613="PLACED",((((O613-1)*K613)*'month 3 only'!$B$2)-'month 3 only'!$B$2),IF(K613=0,-'month 3 only'!$B$2,IF(K613=0,-'month 3 only'!$B$2,-('month 3 only'!$B$2*2)))))))*D613))</f>
        <v>0</v>
      </c>
    </row>
    <row r="614" spans="9:18" ht="15" x14ac:dyDescent="0.2">
      <c r="I614" s="10"/>
      <c r="J614" s="10"/>
      <c r="K614" s="10"/>
      <c r="N614" s="7"/>
      <c r="O614" s="19">
        <f>((H614-1)*(1-(IF(I614="no",0,'month 3 only'!$B$3)))+1)</f>
        <v>5.0000000000000044E-2</v>
      </c>
      <c r="P614" s="19">
        <f t="shared" si="10"/>
        <v>0</v>
      </c>
      <c r="Q6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4" s="20">
        <f>IF(ISBLANK(N614),,IF(ISBLANK(H614),,(IF(N614="WON-EW",((((O614-1)*K614)*'month 3 only'!$B$2)+('month 3 only'!$B$2*(O614-1))),IF(N614="WON",((((O614-1)*K614)*'month 3 only'!$B$2)+('month 3 only'!$B$2*(O614-1))),IF(N614="PLACED",((((O614-1)*K614)*'month 3 only'!$B$2)-'month 3 only'!$B$2),IF(K614=0,-'month 3 only'!$B$2,IF(K614=0,-'month 3 only'!$B$2,-('month 3 only'!$B$2*2)))))))*D614))</f>
        <v>0</v>
      </c>
    </row>
    <row r="615" spans="9:18" ht="15" x14ac:dyDescent="0.2">
      <c r="I615" s="10"/>
      <c r="J615" s="10"/>
      <c r="K615" s="10"/>
      <c r="N615" s="7"/>
      <c r="O615" s="19">
        <f>((H615-1)*(1-(IF(I615="no",0,'month 3 only'!$B$3)))+1)</f>
        <v>5.0000000000000044E-2</v>
      </c>
      <c r="P615" s="19">
        <f t="shared" si="10"/>
        <v>0</v>
      </c>
      <c r="Q6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5" s="20">
        <f>IF(ISBLANK(N615),,IF(ISBLANK(H615),,(IF(N615="WON-EW",((((O615-1)*K615)*'month 3 only'!$B$2)+('month 3 only'!$B$2*(O615-1))),IF(N615="WON",((((O615-1)*K615)*'month 3 only'!$B$2)+('month 3 only'!$B$2*(O615-1))),IF(N615="PLACED",((((O615-1)*K615)*'month 3 only'!$B$2)-'month 3 only'!$B$2),IF(K615=0,-'month 3 only'!$B$2,IF(K615=0,-'month 3 only'!$B$2,-('month 3 only'!$B$2*2)))))))*D615))</f>
        <v>0</v>
      </c>
    </row>
    <row r="616" spans="9:18" ht="15" x14ac:dyDescent="0.2">
      <c r="I616" s="10"/>
      <c r="J616" s="10"/>
      <c r="K616" s="10"/>
      <c r="N616" s="7"/>
      <c r="O616" s="19">
        <f>((H616-1)*(1-(IF(I616="no",0,'month 3 only'!$B$3)))+1)</f>
        <v>5.0000000000000044E-2</v>
      </c>
      <c r="P616" s="19">
        <f t="shared" si="10"/>
        <v>0</v>
      </c>
      <c r="Q6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6" s="20">
        <f>IF(ISBLANK(N616),,IF(ISBLANK(H616),,(IF(N616="WON-EW",((((O616-1)*K616)*'month 3 only'!$B$2)+('month 3 only'!$B$2*(O616-1))),IF(N616="WON",((((O616-1)*K616)*'month 3 only'!$B$2)+('month 3 only'!$B$2*(O616-1))),IF(N616="PLACED",((((O616-1)*K616)*'month 3 only'!$B$2)-'month 3 only'!$B$2),IF(K616=0,-'month 3 only'!$B$2,IF(K616=0,-'month 3 only'!$B$2,-('month 3 only'!$B$2*2)))))))*D616))</f>
        <v>0</v>
      </c>
    </row>
    <row r="617" spans="9:18" ht="15" x14ac:dyDescent="0.2">
      <c r="I617" s="10"/>
      <c r="J617" s="10"/>
      <c r="K617" s="10"/>
      <c r="N617" s="7"/>
      <c r="O617" s="19">
        <f>((H617-1)*(1-(IF(I617="no",0,'month 3 only'!$B$3)))+1)</f>
        <v>5.0000000000000044E-2</v>
      </c>
      <c r="P617" s="19">
        <f t="shared" si="10"/>
        <v>0</v>
      </c>
      <c r="Q6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7" s="20">
        <f>IF(ISBLANK(N617),,IF(ISBLANK(H617),,(IF(N617="WON-EW",((((O617-1)*K617)*'month 3 only'!$B$2)+('month 3 only'!$B$2*(O617-1))),IF(N617="WON",((((O617-1)*K617)*'month 3 only'!$B$2)+('month 3 only'!$B$2*(O617-1))),IF(N617="PLACED",((((O617-1)*K617)*'month 3 only'!$B$2)-'month 3 only'!$B$2),IF(K617=0,-'month 3 only'!$B$2,IF(K617=0,-'month 3 only'!$B$2,-('month 3 only'!$B$2*2)))))))*D617))</f>
        <v>0</v>
      </c>
    </row>
    <row r="618" spans="9:18" ht="15" x14ac:dyDescent="0.2">
      <c r="I618" s="10"/>
      <c r="J618" s="10"/>
      <c r="K618" s="10"/>
      <c r="N618" s="7"/>
      <c r="O618" s="19">
        <f>((H618-1)*(1-(IF(I618="no",0,'month 3 only'!$B$3)))+1)</f>
        <v>5.0000000000000044E-2</v>
      </c>
      <c r="P618" s="19">
        <f t="shared" si="10"/>
        <v>0</v>
      </c>
      <c r="Q6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8" s="20">
        <f>IF(ISBLANK(N618),,IF(ISBLANK(H618),,(IF(N618="WON-EW",((((O618-1)*K618)*'month 3 only'!$B$2)+('month 3 only'!$B$2*(O618-1))),IF(N618="WON",((((O618-1)*K618)*'month 3 only'!$B$2)+('month 3 only'!$B$2*(O618-1))),IF(N618="PLACED",((((O618-1)*K618)*'month 3 only'!$B$2)-'month 3 only'!$B$2),IF(K618=0,-'month 3 only'!$B$2,IF(K618=0,-'month 3 only'!$B$2,-('month 3 only'!$B$2*2)))))))*D618))</f>
        <v>0</v>
      </c>
    </row>
    <row r="619" spans="9:18" ht="15" x14ac:dyDescent="0.2">
      <c r="I619" s="10"/>
      <c r="J619" s="10"/>
      <c r="K619" s="10"/>
      <c r="N619" s="7"/>
      <c r="O619" s="19">
        <f>((H619-1)*(1-(IF(I619="no",0,'month 3 only'!$B$3)))+1)</f>
        <v>5.0000000000000044E-2</v>
      </c>
      <c r="P619" s="19">
        <f t="shared" si="10"/>
        <v>0</v>
      </c>
      <c r="Q6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9" s="20">
        <f>IF(ISBLANK(N619),,IF(ISBLANK(H619),,(IF(N619="WON-EW",((((O619-1)*K619)*'month 3 only'!$B$2)+('month 3 only'!$B$2*(O619-1))),IF(N619="WON",((((O619-1)*K619)*'month 3 only'!$B$2)+('month 3 only'!$B$2*(O619-1))),IF(N619="PLACED",((((O619-1)*K619)*'month 3 only'!$B$2)-'month 3 only'!$B$2),IF(K619=0,-'month 3 only'!$B$2,IF(K619=0,-'month 3 only'!$B$2,-('month 3 only'!$B$2*2)))))))*D619))</f>
        <v>0</v>
      </c>
    </row>
    <row r="620" spans="9:18" ht="15" x14ac:dyDescent="0.2">
      <c r="I620" s="10"/>
      <c r="J620" s="10"/>
      <c r="K620" s="10"/>
      <c r="N620" s="7"/>
      <c r="O620" s="19">
        <f>((H620-1)*(1-(IF(I620="no",0,'month 3 only'!$B$3)))+1)</f>
        <v>5.0000000000000044E-2</v>
      </c>
      <c r="P620" s="19">
        <f t="shared" si="10"/>
        <v>0</v>
      </c>
      <c r="Q6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0" s="20">
        <f>IF(ISBLANK(N620),,IF(ISBLANK(H620),,(IF(N620="WON-EW",((((O620-1)*K620)*'month 3 only'!$B$2)+('month 3 only'!$B$2*(O620-1))),IF(N620="WON",((((O620-1)*K620)*'month 3 only'!$B$2)+('month 3 only'!$B$2*(O620-1))),IF(N620="PLACED",((((O620-1)*K620)*'month 3 only'!$B$2)-'month 3 only'!$B$2),IF(K620=0,-'month 3 only'!$B$2,IF(K620=0,-'month 3 only'!$B$2,-('month 3 only'!$B$2*2)))))))*D620))</f>
        <v>0</v>
      </c>
    </row>
    <row r="621" spans="9:18" ht="15" x14ac:dyDescent="0.2">
      <c r="I621" s="10"/>
      <c r="J621" s="10"/>
      <c r="K621" s="10"/>
      <c r="N621" s="7"/>
      <c r="O621" s="19">
        <f>((H621-1)*(1-(IF(I621="no",0,'month 3 only'!$B$3)))+1)</f>
        <v>5.0000000000000044E-2</v>
      </c>
      <c r="P621" s="19">
        <f t="shared" si="10"/>
        <v>0</v>
      </c>
      <c r="Q6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1" s="20">
        <f>IF(ISBLANK(N621),,IF(ISBLANK(H621),,(IF(N621="WON-EW",((((O621-1)*K621)*'month 3 only'!$B$2)+('month 3 only'!$B$2*(O621-1))),IF(N621="WON",((((O621-1)*K621)*'month 3 only'!$B$2)+('month 3 only'!$B$2*(O621-1))),IF(N621="PLACED",((((O621-1)*K621)*'month 3 only'!$B$2)-'month 3 only'!$B$2),IF(K621=0,-'month 3 only'!$B$2,IF(K621=0,-'month 3 only'!$B$2,-('month 3 only'!$B$2*2)))))))*D621))</f>
        <v>0</v>
      </c>
    </row>
    <row r="622" spans="9:18" ht="15" x14ac:dyDescent="0.2">
      <c r="I622" s="10"/>
      <c r="J622" s="10"/>
      <c r="K622" s="10"/>
      <c r="N622" s="7"/>
      <c r="O622" s="19">
        <f>((H622-1)*(1-(IF(I622="no",0,'month 3 only'!$B$3)))+1)</f>
        <v>5.0000000000000044E-2</v>
      </c>
      <c r="P622" s="19">
        <f t="shared" si="10"/>
        <v>0</v>
      </c>
      <c r="Q6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2" s="20">
        <f>IF(ISBLANK(N622),,IF(ISBLANK(H622),,(IF(N622="WON-EW",((((O622-1)*K622)*'month 3 only'!$B$2)+('month 3 only'!$B$2*(O622-1))),IF(N622="WON",((((O622-1)*K622)*'month 3 only'!$B$2)+('month 3 only'!$B$2*(O622-1))),IF(N622="PLACED",((((O622-1)*K622)*'month 3 only'!$B$2)-'month 3 only'!$B$2),IF(K622=0,-'month 3 only'!$B$2,IF(K622=0,-'month 3 only'!$B$2,-('month 3 only'!$B$2*2)))))))*D622))</f>
        <v>0</v>
      </c>
    </row>
    <row r="623" spans="9:18" ht="15" x14ac:dyDescent="0.2">
      <c r="I623" s="10"/>
      <c r="J623" s="10"/>
      <c r="K623" s="10"/>
      <c r="N623" s="7"/>
      <c r="O623" s="19">
        <f>((H623-1)*(1-(IF(I623="no",0,'month 3 only'!$B$3)))+1)</f>
        <v>5.0000000000000044E-2</v>
      </c>
      <c r="P623" s="19">
        <f t="shared" si="10"/>
        <v>0</v>
      </c>
      <c r="Q6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3" s="20">
        <f>IF(ISBLANK(N623),,IF(ISBLANK(H623),,(IF(N623="WON-EW",((((O623-1)*K623)*'month 3 only'!$B$2)+('month 3 only'!$B$2*(O623-1))),IF(N623="WON",((((O623-1)*K623)*'month 3 only'!$B$2)+('month 3 only'!$B$2*(O623-1))),IF(N623="PLACED",((((O623-1)*K623)*'month 3 only'!$B$2)-'month 3 only'!$B$2),IF(K623=0,-'month 3 only'!$B$2,IF(K623=0,-'month 3 only'!$B$2,-('month 3 only'!$B$2*2)))))))*D623))</f>
        <v>0</v>
      </c>
    </row>
    <row r="624" spans="9:18" ht="15" x14ac:dyDescent="0.2">
      <c r="I624" s="10"/>
      <c r="J624" s="10"/>
      <c r="K624" s="10"/>
      <c r="N624" s="7"/>
      <c r="O624" s="19">
        <f>((H624-1)*(1-(IF(I624="no",0,'month 3 only'!$B$3)))+1)</f>
        <v>5.0000000000000044E-2</v>
      </c>
      <c r="P624" s="19">
        <f t="shared" si="10"/>
        <v>0</v>
      </c>
      <c r="Q6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4" s="20">
        <f>IF(ISBLANK(N624),,IF(ISBLANK(H624),,(IF(N624="WON-EW",((((O624-1)*K624)*'month 3 only'!$B$2)+('month 3 only'!$B$2*(O624-1))),IF(N624="WON",((((O624-1)*K624)*'month 3 only'!$B$2)+('month 3 only'!$B$2*(O624-1))),IF(N624="PLACED",((((O624-1)*K624)*'month 3 only'!$B$2)-'month 3 only'!$B$2),IF(K624=0,-'month 3 only'!$B$2,IF(K624=0,-'month 3 only'!$B$2,-('month 3 only'!$B$2*2)))))))*D624))</f>
        <v>0</v>
      </c>
    </row>
    <row r="625" spans="9:18" ht="15" x14ac:dyDescent="0.2">
      <c r="I625" s="10"/>
      <c r="J625" s="10"/>
      <c r="K625" s="10"/>
      <c r="N625" s="7"/>
      <c r="O625" s="19">
        <f>((H625-1)*(1-(IF(I625="no",0,'month 3 only'!$B$3)))+1)</f>
        <v>5.0000000000000044E-2</v>
      </c>
      <c r="P625" s="19">
        <f t="shared" si="10"/>
        <v>0</v>
      </c>
      <c r="Q6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5" s="20">
        <f>IF(ISBLANK(N625),,IF(ISBLANK(H625),,(IF(N625="WON-EW",((((O625-1)*K625)*'month 3 only'!$B$2)+('month 3 only'!$B$2*(O625-1))),IF(N625="WON",((((O625-1)*K625)*'month 3 only'!$B$2)+('month 3 only'!$B$2*(O625-1))),IF(N625="PLACED",((((O625-1)*K625)*'month 3 only'!$B$2)-'month 3 only'!$B$2),IF(K625=0,-'month 3 only'!$B$2,IF(K625=0,-'month 3 only'!$B$2,-('month 3 only'!$B$2*2)))))))*D625))</f>
        <v>0</v>
      </c>
    </row>
    <row r="626" spans="9:18" ht="15" x14ac:dyDescent="0.2">
      <c r="I626" s="10"/>
      <c r="J626" s="10"/>
      <c r="K626" s="10"/>
      <c r="N626" s="7"/>
      <c r="O626" s="19">
        <f>((H626-1)*(1-(IF(I626="no",0,'month 3 only'!$B$3)))+1)</f>
        <v>5.0000000000000044E-2</v>
      </c>
      <c r="P626" s="19">
        <f t="shared" si="10"/>
        <v>0</v>
      </c>
      <c r="Q6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6" s="20">
        <f>IF(ISBLANK(N626),,IF(ISBLANK(H626),,(IF(N626="WON-EW",((((O626-1)*K626)*'month 3 only'!$B$2)+('month 3 only'!$B$2*(O626-1))),IF(N626="WON",((((O626-1)*K626)*'month 3 only'!$B$2)+('month 3 only'!$B$2*(O626-1))),IF(N626="PLACED",((((O626-1)*K626)*'month 3 only'!$B$2)-'month 3 only'!$B$2),IF(K626=0,-'month 3 only'!$B$2,IF(K626=0,-'month 3 only'!$B$2,-('month 3 only'!$B$2*2)))))))*D626))</f>
        <v>0</v>
      </c>
    </row>
    <row r="627" spans="9:18" ht="15" x14ac:dyDescent="0.2">
      <c r="I627" s="10"/>
      <c r="J627" s="10"/>
      <c r="K627" s="10"/>
      <c r="N627" s="7"/>
      <c r="O627" s="19">
        <f>((H627-1)*(1-(IF(I627="no",0,'month 3 only'!$B$3)))+1)</f>
        <v>5.0000000000000044E-2</v>
      </c>
      <c r="P627" s="19">
        <f t="shared" si="10"/>
        <v>0</v>
      </c>
      <c r="Q6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7" s="20">
        <f>IF(ISBLANK(N627),,IF(ISBLANK(H627),,(IF(N627="WON-EW",((((O627-1)*K627)*'month 3 only'!$B$2)+('month 3 only'!$B$2*(O627-1))),IF(N627="WON",((((O627-1)*K627)*'month 3 only'!$B$2)+('month 3 only'!$B$2*(O627-1))),IF(N627="PLACED",((((O627-1)*K627)*'month 3 only'!$B$2)-'month 3 only'!$B$2),IF(K627=0,-'month 3 only'!$B$2,IF(K627=0,-'month 3 only'!$B$2,-('month 3 only'!$B$2*2)))))))*D627))</f>
        <v>0</v>
      </c>
    </row>
    <row r="628" spans="9:18" ht="15" x14ac:dyDescent="0.2">
      <c r="I628" s="10"/>
      <c r="J628" s="10"/>
      <c r="K628" s="10"/>
      <c r="N628" s="7"/>
      <c r="O628" s="19">
        <f>((H628-1)*(1-(IF(I628="no",0,'month 3 only'!$B$3)))+1)</f>
        <v>5.0000000000000044E-2</v>
      </c>
      <c r="P628" s="19">
        <f t="shared" si="10"/>
        <v>0</v>
      </c>
      <c r="Q6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8" s="20">
        <f>IF(ISBLANK(N628),,IF(ISBLANK(H628),,(IF(N628="WON-EW",((((O628-1)*K628)*'month 3 only'!$B$2)+('month 3 only'!$B$2*(O628-1))),IF(N628="WON",((((O628-1)*K628)*'month 3 only'!$B$2)+('month 3 only'!$B$2*(O628-1))),IF(N628="PLACED",((((O628-1)*K628)*'month 3 only'!$B$2)-'month 3 only'!$B$2),IF(K628=0,-'month 3 only'!$B$2,IF(K628=0,-'month 3 only'!$B$2,-('month 3 only'!$B$2*2)))))))*D628))</f>
        <v>0</v>
      </c>
    </row>
    <row r="629" spans="9:18" ht="15" x14ac:dyDescent="0.2">
      <c r="I629" s="10"/>
      <c r="J629" s="10"/>
      <c r="K629" s="10"/>
      <c r="N629" s="7"/>
      <c r="O629" s="19">
        <f>((H629-1)*(1-(IF(I629="no",0,'month 3 only'!$B$3)))+1)</f>
        <v>5.0000000000000044E-2</v>
      </c>
      <c r="P629" s="19">
        <f t="shared" si="10"/>
        <v>0</v>
      </c>
      <c r="Q6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9" s="20">
        <f>IF(ISBLANK(N629),,IF(ISBLANK(H629),,(IF(N629="WON-EW",((((O629-1)*K629)*'month 3 only'!$B$2)+('month 3 only'!$B$2*(O629-1))),IF(N629="WON",((((O629-1)*K629)*'month 3 only'!$B$2)+('month 3 only'!$B$2*(O629-1))),IF(N629="PLACED",((((O629-1)*K629)*'month 3 only'!$B$2)-'month 3 only'!$B$2),IF(K629=0,-'month 3 only'!$B$2,IF(K629=0,-'month 3 only'!$B$2,-('month 3 only'!$B$2*2)))))))*D629))</f>
        <v>0</v>
      </c>
    </row>
    <row r="630" spans="9:18" ht="15" x14ac:dyDescent="0.2">
      <c r="I630" s="10"/>
      <c r="J630" s="10"/>
      <c r="K630" s="10"/>
      <c r="N630" s="7"/>
      <c r="O630" s="19">
        <f>((H630-1)*(1-(IF(I630="no",0,'month 3 only'!$B$3)))+1)</f>
        <v>5.0000000000000044E-2</v>
      </c>
      <c r="P630" s="19">
        <f t="shared" si="10"/>
        <v>0</v>
      </c>
      <c r="Q6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0" s="20">
        <f>IF(ISBLANK(N630),,IF(ISBLANK(H630),,(IF(N630="WON-EW",((((O630-1)*K630)*'month 3 only'!$B$2)+('month 3 only'!$B$2*(O630-1))),IF(N630="WON",((((O630-1)*K630)*'month 3 only'!$B$2)+('month 3 only'!$B$2*(O630-1))),IF(N630="PLACED",((((O630-1)*K630)*'month 3 only'!$B$2)-'month 3 only'!$B$2),IF(K630=0,-'month 3 only'!$B$2,IF(K630=0,-'month 3 only'!$B$2,-('month 3 only'!$B$2*2)))))))*D630))</f>
        <v>0</v>
      </c>
    </row>
    <row r="631" spans="9:18" ht="15" x14ac:dyDescent="0.2">
      <c r="I631" s="10"/>
      <c r="J631" s="10"/>
      <c r="K631" s="10"/>
      <c r="N631" s="7"/>
      <c r="O631" s="19">
        <f>((H631-1)*(1-(IF(I631="no",0,'month 3 only'!$B$3)))+1)</f>
        <v>5.0000000000000044E-2</v>
      </c>
      <c r="P631" s="19">
        <f t="shared" si="10"/>
        <v>0</v>
      </c>
      <c r="Q6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1" s="20">
        <f>IF(ISBLANK(N631),,IF(ISBLANK(H631),,(IF(N631="WON-EW",((((O631-1)*K631)*'month 3 only'!$B$2)+('month 3 only'!$B$2*(O631-1))),IF(N631="WON",((((O631-1)*K631)*'month 3 only'!$B$2)+('month 3 only'!$B$2*(O631-1))),IF(N631="PLACED",((((O631-1)*K631)*'month 3 only'!$B$2)-'month 3 only'!$B$2),IF(K631=0,-'month 3 only'!$B$2,IF(K631=0,-'month 3 only'!$B$2,-('month 3 only'!$B$2*2)))))))*D631))</f>
        <v>0</v>
      </c>
    </row>
    <row r="632" spans="9:18" ht="15" x14ac:dyDescent="0.2">
      <c r="I632" s="10"/>
      <c r="J632" s="10"/>
      <c r="K632" s="10"/>
      <c r="N632" s="7"/>
      <c r="O632" s="19">
        <f>((H632-1)*(1-(IF(I632="no",0,'month 3 only'!$B$3)))+1)</f>
        <v>5.0000000000000044E-2</v>
      </c>
      <c r="P632" s="19">
        <f t="shared" si="10"/>
        <v>0</v>
      </c>
      <c r="Q6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2" s="20">
        <f>IF(ISBLANK(N632),,IF(ISBLANK(H632),,(IF(N632="WON-EW",((((O632-1)*K632)*'month 3 only'!$B$2)+('month 3 only'!$B$2*(O632-1))),IF(N632="WON",((((O632-1)*K632)*'month 3 only'!$B$2)+('month 3 only'!$B$2*(O632-1))),IF(N632="PLACED",((((O632-1)*K632)*'month 3 only'!$B$2)-'month 3 only'!$B$2),IF(K632=0,-'month 3 only'!$B$2,IF(K632=0,-'month 3 only'!$B$2,-('month 3 only'!$B$2*2)))))))*D632))</f>
        <v>0</v>
      </c>
    </row>
    <row r="633" spans="9:18" ht="15" x14ac:dyDescent="0.2">
      <c r="I633" s="10"/>
      <c r="J633" s="10"/>
      <c r="K633" s="10"/>
      <c r="N633" s="7"/>
      <c r="O633" s="19">
        <f>((H633-1)*(1-(IF(I633="no",0,'month 3 only'!$B$3)))+1)</f>
        <v>5.0000000000000044E-2</v>
      </c>
      <c r="P633" s="19">
        <f t="shared" si="10"/>
        <v>0</v>
      </c>
      <c r="Q6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3" s="20">
        <f>IF(ISBLANK(N633),,IF(ISBLANK(H633),,(IF(N633="WON-EW",((((O633-1)*K633)*'month 3 only'!$B$2)+('month 3 only'!$B$2*(O633-1))),IF(N633="WON",((((O633-1)*K633)*'month 3 only'!$B$2)+('month 3 only'!$B$2*(O633-1))),IF(N633="PLACED",((((O633-1)*K633)*'month 3 only'!$B$2)-'month 3 only'!$B$2),IF(K633=0,-'month 3 only'!$B$2,IF(K633=0,-'month 3 only'!$B$2,-('month 3 only'!$B$2*2)))))))*D633))</f>
        <v>0</v>
      </c>
    </row>
    <row r="634" spans="9:18" ht="15" x14ac:dyDescent="0.2">
      <c r="I634" s="10"/>
      <c r="J634" s="10"/>
      <c r="K634" s="10"/>
      <c r="N634" s="7"/>
      <c r="O634" s="19">
        <f>((H634-1)*(1-(IF(I634="no",0,'month 3 only'!$B$3)))+1)</f>
        <v>5.0000000000000044E-2</v>
      </c>
      <c r="P634" s="19">
        <f t="shared" si="10"/>
        <v>0</v>
      </c>
      <c r="Q6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4" s="20">
        <f>IF(ISBLANK(N634),,IF(ISBLANK(H634),,(IF(N634="WON-EW",((((O634-1)*K634)*'month 3 only'!$B$2)+('month 3 only'!$B$2*(O634-1))),IF(N634="WON",((((O634-1)*K634)*'month 3 only'!$B$2)+('month 3 only'!$B$2*(O634-1))),IF(N634="PLACED",((((O634-1)*K634)*'month 3 only'!$B$2)-'month 3 only'!$B$2),IF(K634=0,-'month 3 only'!$B$2,IF(K634=0,-'month 3 only'!$B$2,-('month 3 only'!$B$2*2)))))))*D634))</f>
        <v>0</v>
      </c>
    </row>
    <row r="635" spans="9:18" ht="15" x14ac:dyDescent="0.2">
      <c r="I635" s="10"/>
      <c r="J635" s="10"/>
      <c r="K635" s="10"/>
      <c r="N635" s="7"/>
      <c r="O635" s="19">
        <f>((H635-1)*(1-(IF(I635="no",0,'month 3 only'!$B$3)))+1)</f>
        <v>5.0000000000000044E-2</v>
      </c>
      <c r="P635" s="19">
        <f t="shared" si="10"/>
        <v>0</v>
      </c>
      <c r="Q6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5" s="20">
        <f>IF(ISBLANK(N635),,IF(ISBLANK(H635),,(IF(N635="WON-EW",((((O635-1)*K635)*'month 3 only'!$B$2)+('month 3 only'!$B$2*(O635-1))),IF(N635="WON",((((O635-1)*K635)*'month 3 only'!$B$2)+('month 3 only'!$B$2*(O635-1))),IF(N635="PLACED",((((O635-1)*K635)*'month 3 only'!$B$2)-'month 3 only'!$B$2),IF(K635=0,-'month 3 only'!$B$2,IF(K635=0,-'month 3 only'!$B$2,-('month 3 only'!$B$2*2)))))))*D635))</f>
        <v>0</v>
      </c>
    </row>
    <row r="636" spans="9:18" ht="15" x14ac:dyDescent="0.2">
      <c r="I636" s="10"/>
      <c r="J636" s="10"/>
      <c r="K636" s="10"/>
      <c r="N636" s="7"/>
      <c r="O636" s="19">
        <f>((H636-1)*(1-(IF(I636="no",0,'month 3 only'!$B$3)))+1)</f>
        <v>5.0000000000000044E-2</v>
      </c>
      <c r="P636" s="19">
        <f t="shared" si="10"/>
        <v>0</v>
      </c>
      <c r="Q6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6" s="20">
        <f>IF(ISBLANK(N636),,IF(ISBLANK(H636),,(IF(N636="WON-EW",((((O636-1)*K636)*'month 3 only'!$B$2)+('month 3 only'!$B$2*(O636-1))),IF(N636="WON",((((O636-1)*K636)*'month 3 only'!$B$2)+('month 3 only'!$B$2*(O636-1))),IF(N636="PLACED",((((O636-1)*K636)*'month 3 only'!$B$2)-'month 3 only'!$B$2),IF(K636=0,-'month 3 only'!$B$2,IF(K636=0,-'month 3 only'!$B$2,-('month 3 only'!$B$2*2)))))))*D636))</f>
        <v>0</v>
      </c>
    </row>
    <row r="637" spans="9:18" ht="15" x14ac:dyDescent="0.2">
      <c r="I637" s="10"/>
      <c r="J637" s="10"/>
      <c r="K637" s="10"/>
      <c r="N637" s="7"/>
      <c r="O637" s="19">
        <f>((H637-1)*(1-(IF(I637="no",0,'month 3 only'!$B$3)))+1)</f>
        <v>5.0000000000000044E-2</v>
      </c>
      <c r="P637" s="19">
        <f t="shared" si="10"/>
        <v>0</v>
      </c>
      <c r="Q6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7" s="20">
        <f>IF(ISBLANK(N637),,IF(ISBLANK(H637),,(IF(N637="WON-EW",((((O637-1)*K637)*'month 3 only'!$B$2)+('month 3 only'!$B$2*(O637-1))),IF(N637="WON",((((O637-1)*K637)*'month 3 only'!$B$2)+('month 3 only'!$B$2*(O637-1))),IF(N637="PLACED",((((O637-1)*K637)*'month 3 only'!$B$2)-'month 3 only'!$B$2),IF(K637=0,-'month 3 only'!$B$2,IF(K637=0,-'month 3 only'!$B$2,-('month 3 only'!$B$2*2)))))))*D637))</f>
        <v>0</v>
      </c>
    </row>
    <row r="638" spans="9:18" ht="15" x14ac:dyDescent="0.2">
      <c r="I638" s="10"/>
      <c r="J638" s="10"/>
      <c r="K638" s="10"/>
      <c r="N638" s="7"/>
      <c r="O638" s="19">
        <f>((H638-1)*(1-(IF(I638="no",0,'month 3 only'!$B$3)))+1)</f>
        <v>5.0000000000000044E-2</v>
      </c>
      <c r="P638" s="19">
        <f t="shared" si="10"/>
        <v>0</v>
      </c>
      <c r="Q6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8" s="20">
        <f>IF(ISBLANK(N638),,IF(ISBLANK(H638),,(IF(N638="WON-EW",((((O638-1)*K638)*'month 3 only'!$B$2)+('month 3 only'!$B$2*(O638-1))),IF(N638="WON",((((O638-1)*K638)*'month 3 only'!$B$2)+('month 3 only'!$B$2*(O638-1))),IF(N638="PLACED",((((O638-1)*K638)*'month 3 only'!$B$2)-'month 3 only'!$B$2),IF(K638=0,-'month 3 only'!$B$2,IF(K638=0,-'month 3 only'!$B$2,-('month 3 only'!$B$2*2)))))))*D638))</f>
        <v>0</v>
      </c>
    </row>
    <row r="639" spans="9:18" ht="15" x14ac:dyDescent="0.2">
      <c r="I639" s="10"/>
      <c r="J639" s="10"/>
      <c r="K639" s="10"/>
      <c r="N639" s="7"/>
      <c r="O639" s="19">
        <f>((H639-1)*(1-(IF(I639="no",0,'month 3 only'!$B$3)))+1)</f>
        <v>5.0000000000000044E-2</v>
      </c>
      <c r="P639" s="19">
        <f t="shared" si="10"/>
        <v>0</v>
      </c>
      <c r="Q6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9" s="20">
        <f>IF(ISBLANK(N639),,IF(ISBLANK(H639),,(IF(N639="WON-EW",((((O639-1)*K639)*'month 3 only'!$B$2)+('month 3 only'!$B$2*(O639-1))),IF(N639="WON",((((O639-1)*K639)*'month 3 only'!$B$2)+('month 3 only'!$B$2*(O639-1))),IF(N639="PLACED",((((O639-1)*K639)*'month 3 only'!$B$2)-'month 3 only'!$B$2),IF(K639=0,-'month 3 only'!$B$2,IF(K639=0,-'month 3 only'!$B$2,-('month 3 only'!$B$2*2)))))))*D639))</f>
        <v>0</v>
      </c>
    </row>
    <row r="640" spans="9:18" ht="15" x14ac:dyDescent="0.2">
      <c r="I640" s="10"/>
      <c r="J640" s="10"/>
      <c r="K640" s="10"/>
      <c r="N640" s="7"/>
      <c r="O640" s="19">
        <f>((H640-1)*(1-(IF(I640="no",0,'month 3 only'!$B$3)))+1)</f>
        <v>5.0000000000000044E-2</v>
      </c>
      <c r="P640" s="19">
        <f t="shared" si="10"/>
        <v>0</v>
      </c>
      <c r="Q6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0" s="20">
        <f>IF(ISBLANK(N640),,IF(ISBLANK(H640),,(IF(N640="WON-EW",((((O640-1)*K640)*'month 3 only'!$B$2)+('month 3 only'!$B$2*(O640-1))),IF(N640="WON",((((O640-1)*K640)*'month 3 only'!$B$2)+('month 3 only'!$B$2*(O640-1))),IF(N640="PLACED",((((O640-1)*K640)*'month 3 only'!$B$2)-'month 3 only'!$B$2),IF(K640=0,-'month 3 only'!$B$2,IF(K640=0,-'month 3 only'!$B$2,-('month 3 only'!$B$2*2)))))))*D640))</f>
        <v>0</v>
      </c>
    </row>
    <row r="641" spans="9:18" ht="15" x14ac:dyDescent="0.2">
      <c r="I641" s="10"/>
      <c r="J641" s="10"/>
      <c r="K641" s="10"/>
      <c r="N641" s="7"/>
      <c r="O641" s="19">
        <f>((H641-1)*(1-(IF(I641="no",0,'month 3 only'!$B$3)))+1)</f>
        <v>5.0000000000000044E-2</v>
      </c>
      <c r="P641" s="19">
        <f t="shared" si="10"/>
        <v>0</v>
      </c>
      <c r="Q6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1" s="20">
        <f>IF(ISBLANK(N641),,IF(ISBLANK(H641),,(IF(N641="WON-EW",((((O641-1)*K641)*'month 3 only'!$B$2)+('month 3 only'!$B$2*(O641-1))),IF(N641="WON",((((O641-1)*K641)*'month 3 only'!$B$2)+('month 3 only'!$B$2*(O641-1))),IF(N641="PLACED",((((O641-1)*K641)*'month 3 only'!$B$2)-'month 3 only'!$B$2),IF(K641=0,-'month 3 only'!$B$2,IF(K641=0,-'month 3 only'!$B$2,-('month 3 only'!$B$2*2)))))))*D641))</f>
        <v>0</v>
      </c>
    </row>
    <row r="642" spans="9:18" ht="15" x14ac:dyDescent="0.2">
      <c r="I642" s="10"/>
      <c r="J642" s="10"/>
      <c r="K642" s="10"/>
      <c r="N642" s="7"/>
      <c r="O642" s="19">
        <f>((H642-1)*(1-(IF(I642="no",0,'month 3 only'!$B$3)))+1)</f>
        <v>5.0000000000000044E-2</v>
      </c>
      <c r="P642" s="19">
        <f t="shared" si="10"/>
        <v>0</v>
      </c>
      <c r="Q6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2" s="20">
        <f>IF(ISBLANK(N642),,IF(ISBLANK(H642),,(IF(N642="WON-EW",((((O642-1)*K642)*'month 3 only'!$B$2)+('month 3 only'!$B$2*(O642-1))),IF(N642="WON",((((O642-1)*K642)*'month 3 only'!$B$2)+('month 3 only'!$B$2*(O642-1))),IF(N642="PLACED",((((O642-1)*K642)*'month 3 only'!$B$2)-'month 3 only'!$B$2),IF(K642=0,-'month 3 only'!$B$2,IF(K642=0,-'month 3 only'!$B$2,-('month 3 only'!$B$2*2)))))))*D642))</f>
        <v>0</v>
      </c>
    </row>
    <row r="643" spans="9:18" ht="15" x14ac:dyDescent="0.2">
      <c r="I643" s="10"/>
      <c r="J643" s="10"/>
      <c r="K643" s="10"/>
      <c r="N643" s="7"/>
      <c r="O643" s="19">
        <f>((H643-1)*(1-(IF(I643="no",0,'month 3 only'!$B$3)))+1)</f>
        <v>5.0000000000000044E-2</v>
      </c>
      <c r="P643" s="19">
        <f t="shared" si="10"/>
        <v>0</v>
      </c>
      <c r="Q6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3" s="20">
        <f>IF(ISBLANK(N643),,IF(ISBLANK(H643),,(IF(N643="WON-EW",((((O643-1)*K643)*'month 3 only'!$B$2)+('month 3 only'!$B$2*(O643-1))),IF(N643="WON",((((O643-1)*K643)*'month 3 only'!$B$2)+('month 3 only'!$B$2*(O643-1))),IF(N643="PLACED",((((O643-1)*K643)*'month 3 only'!$B$2)-'month 3 only'!$B$2),IF(K643=0,-'month 3 only'!$B$2,IF(K643=0,-'month 3 only'!$B$2,-('month 3 only'!$B$2*2)))))))*D643))</f>
        <v>0</v>
      </c>
    </row>
    <row r="644" spans="9:18" ht="15" x14ac:dyDescent="0.2">
      <c r="I644" s="10"/>
      <c r="J644" s="10"/>
      <c r="K644" s="10"/>
      <c r="N644" s="7"/>
      <c r="O644" s="19">
        <f>((H644-1)*(1-(IF(I644="no",0,'month 3 only'!$B$3)))+1)</f>
        <v>5.0000000000000044E-2</v>
      </c>
      <c r="P644" s="19">
        <f t="shared" si="10"/>
        <v>0</v>
      </c>
      <c r="Q6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4" s="20">
        <f>IF(ISBLANK(N644),,IF(ISBLANK(H644),,(IF(N644="WON-EW",((((O644-1)*K644)*'month 3 only'!$B$2)+('month 3 only'!$B$2*(O644-1))),IF(N644="WON",((((O644-1)*K644)*'month 3 only'!$B$2)+('month 3 only'!$B$2*(O644-1))),IF(N644="PLACED",((((O644-1)*K644)*'month 3 only'!$B$2)-'month 3 only'!$B$2),IF(K644=0,-'month 3 only'!$B$2,IF(K644=0,-'month 3 only'!$B$2,-('month 3 only'!$B$2*2)))))))*D644))</f>
        <v>0</v>
      </c>
    </row>
    <row r="645" spans="9:18" ht="15" x14ac:dyDescent="0.2">
      <c r="I645" s="10"/>
      <c r="J645" s="10"/>
      <c r="K645" s="10"/>
      <c r="N645" s="7"/>
      <c r="O645" s="19">
        <f>((H645-1)*(1-(IF(I645="no",0,'month 3 only'!$B$3)))+1)</f>
        <v>5.0000000000000044E-2</v>
      </c>
      <c r="P645" s="19">
        <f t="shared" si="10"/>
        <v>0</v>
      </c>
      <c r="Q6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5" s="20">
        <f>IF(ISBLANK(N645),,IF(ISBLANK(H645),,(IF(N645="WON-EW",((((O645-1)*K645)*'month 3 only'!$B$2)+('month 3 only'!$B$2*(O645-1))),IF(N645="WON",((((O645-1)*K645)*'month 3 only'!$B$2)+('month 3 only'!$B$2*(O645-1))),IF(N645="PLACED",((((O645-1)*K645)*'month 3 only'!$B$2)-'month 3 only'!$B$2),IF(K645=0,-'month 3 only'!$B$2,IF(K645=0,-'month 3 only'!$B$2,-('month 3 only'!$B$2*2)))))))*D645))</f>
        <v>0</v>
      </c>
    </row>
    <row r="646" spans="9:18" ht="15" x14ac:dyDescent="0.2">
      <c r="I646" s="10"/>
      <c r="J646" s="10"/>
      <c r="K646" s="10"/>
      <c r="N646" s="7"/>
      <c r="O646" s="19">
        <f>((H646-1)*(1-(IF(I646="no",0,'month 3 only'!$B$3)))+1)</f>
        <v>5.0000000000000044E-2</v>
      </c>
      <c r="P646" s="19">
        <f t="shared" si="10"/>
        <v>0</v>
      </c>
      <c r="Q6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6" s="20">
        <f>IF(ISBLANK(N646),,IF(ISBLANK(H646),,(IF(N646="WON-EW",((((O646-1)*K646)*'month 3 only'!$B$2)+('month 3 only'!$B$2*(O646-1))),IF(N646="WON",((((O646-1)*K646)*'month 3 only'!$B$2)+('month 3 only'!$B$2*(O646-1))),IF(N646="PLACED",((((O646-1)*K646)*'month 3 only'!$B$2)-'month 3 only'!$B$2),IF(K646=0,-'month 3 only'!$B$2,IF(K646=0,-'month 3 only'!$B$2,-('month 3 only'!$B$2*2)))))))*D646))</f>
        <v>0</v>
      </c>
    </row>
    <row r="647" spans="9:18" ht="15" x14ac:dyDescent="0.2">
      <c r="I647" s="10"/>
      <c r="J647" s="10"/>
      <c r="K647" s="10"/>
      <c r="N647" s="7"/>
      <c r="O647" s="19">
        <f>((H647-1)*(1-(IF(I647="no",0,'month 3 only'!$B$3)))+1)</f>
        <v>5.0000000000000044E-2</v>
      </c>
      <c r="P647" s="19">
        <f t="shared" si="10"/>
        <v>0</v>
      </c>
      <c r="Q6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7" s="20">
        <f>IF(ISBLANK(N647),,IF(ISBLANK(H647),,(IF(N647="WON-EW",((((O647-1)*K647)*'month 3 only'!$B$2)+('month 3 only'!$B$2*(O647-1))),IF(N647="WON",((((O647-1)*K647)*'month 3 only'!$B$2)+('month 3 only'!$B$2*(O647-1))),IF(N647="PLACED",((((O647-1)*K647)*'month 3 only'!$B$2)-'month 3 only'!$B$2),IF(K647=0,-'month 3 only'!$B$2,IF(K647=0,-'month 3 only'!$B$2,-('month 3 only'!$B$2*2)))))))*D647))</f>
        <v>0</v>
      </c>
    </row>
    <row r="648" spans="9:18" ht="15" x14ac:dyDescent="0.2">
      <c r="I648" s="10"/>
      <c r="J648" s="10"/>
      <c r="K648" s="10"/>
      <c r="N648" s="7"/>
      <c r="O648" s="19">
        <f>((H648-1)*(1-(IF(I648="no",0,'month 3 only'!$B$3)))+1)</f>
        <v>5.0000000000000044E-2</v>
      </c>
      <c r="P648" s="19">
        <f t="shared" si="10"/>
        <v>0</v>
      </c>
      <c r="Q6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8" s="20">
        <f>IF(ISBLANK(N648),,IF(ISBLANK(H648),,(IF(N648="WON-EW",((((O648-1)*K648)*'month 3 only'!$B$2)+('month 3 only'!$B$2*(O648-1))),IF(N648="WON",((((O648-1)*K648)*'month 3 only'!$B$2)+('month 3 only'!$B$2*(O648-1))),IF(N648="PLACED",((((O648-1)*K648)*'month 3 only'!$B$2)-'month 3 only'!$B$2),IF(K648=0,-'month 3 only'!$B$2,IF(K648=0,-'month 3 only'!$B$2,-('month 3 only'!$B$2*2)))))))*D648))</f>
        <v>0</v>
      </c>
    </row>
    <row r="649" spans="9:18" ht="15" x14ac:dyDescent="0.2">
      <c r="I649" s="10"/>
      <c r="J649" s="10"/>
      <c r="K649" s="10"/>
      <c r="N649" s="7"/>
      <c r="O649" s="19">
        <f>((H649-1)*(1-(IF(I649="no",0,'month 3 only'!$B$3)))+1)</f>
        <v>5.0000000000000044E-2</v>
      </c>
      <c r="P649" s="19">
        <f t="shared" si="10"/>
        <v>0</v>
      </c>
      <c r="Q6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9" s="20">
        <f>IF(ISBLANK(N649),,IF(ISBLANK(H649),,(IF(N649="WON-EW",((((O649-1)*K649)*'month 3 only'!$B$2)+('month 3 only'!$B$2*(O649-1))),IF(N649="WON",((((O649-1)*K649)*'month 3 only'!$B$2)+('month 3 only'!$B$2*(O649-1))),IF(N649="PLACED",((((O649-1)*K649)*'month 3 only'!$B$2)-'month 3 only'!$B$2),IF(K649=0,-'month 3 only'!$B$2,IF(K649=0,-'month 3 only'!$B$2,-('month 3 only'!$B$2*2)))))))*D649))</f>
        <v>0</v>
      </c>
    </row>
    <row r="650" spans="9:18" ht="15" x14ac:dyDescent="0.2">
      <c r="I650" s="10"/>
      <c r="J650" s="10"/>
      <c r="K650" s="10"/>
      <c r="N650" s="7"/>
      <c r="O650" s="19">
        <f>((H650-1)*(1-(IF(I650="no",0,'month 3 only'!$B$3)))+1)</f>
        <v>5.0000000000000044E-2</v>
      </c>
      <c r="P650" s="19">
        <f t="shared" si="10"/>
        <v>0</v>
      </c>
      <c r="Q6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0" s="20">
        <f>IF(ISBLANK(N650),,IF(ISBLANK(H650),,(IF(N650="WON-EW",((((O650-1)*K650)*'month 3 only'!$B$2)+('month 3 only'!$B$2*(O650-1))),IF(N650="WON",((((O650-1)*K650)*'month 3 only'!$B$2)+('month 3 only'!$B$2*(O650-1))),IF(N650="PLACED",((((O650-1)*K650)*'month 3 only'!$B$2)-'month 3 only'!$B$2),IF(K650=0,-'month 3 only'!$B$2,IF(K650=0,-'month 3 only'!$B$2,-('month 3 only'!$B$2*2)))))))*D650))</f>
        <v>0</v>
      </c>
    </row>
    <row r="651" spans="9:18" ht="15" x14ac:dyDescent="0.2">
      <c r="I651" s="10"/>
      <c r="J651" s="10"/>
      <c r="K651" s="10"/>
      <c r="N651" s="7"/>
      <c r="O651" s="19">
        <f>((H651-1)*(1-(IF(I651="no",0,'month 3 only'!$B$3)))+1)</f>
        <v>5.0000000000000044E-2</v>
      </c>
      <c r="P651" s="19">
        <f t="shared" si="10"/>
        <v>0</v>
      </c>
      <c r="Q6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1" s="20">
        <f>IF(ISBLANK(N651),,IF(ISBLANK(H651),,(IF(N651="WON-EW",((((O651-1)*K651)*'month 3 only'!$B$2)+('month 3 only'!$B$2*(O651-1))),IF(N651="WON",((((O651-1)*K651)*'month 3 only'!$B$2)+('month 3 only'!$B$2*(O651-1))),IF(N651="PLACED",((((O651-1)*K651)*'month 3 only'!$B$2)-'month 3 only'!$B$2),IF(K651=0,-'month 3 only'!$B$2,IF(K651=0,-'month 3 only'!$B$2,-('month 3 only'!$B$2*2)))))))*D651))</f>
        <v>0</v>
      </c>
    </row>
    <row r="652" spans="9:18" ht="15" x14ac:dyDescent="0.2">
      <c r="I652" s="10"/>
      <c r="J652" s="10"/>
      <c r="K652" s="10"/>
      <c r="N652" s="7"/>
      <c r="O652" s="19">
        <f>((H652-1)*(1-(IF(I652="no",0,'month 3 only'!$B$3)))+1)</f>
        <v>5.0000000000000044E-2</v>
      </c>
      <c r="P652" s="19">
        <f t="shared" si="10"/>
        <v>0</v>
      </c>
      <c r="Q6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2" s="20">
        <f>IF(ISBLANK(N652),,IF(ISBLANK(H652),,(IF(N652="WON-EW",((((O652-1)*K652)*'month 3 only'!$B$2)+('month 3 only'!$B$2*(O652-1))),IF(N652="WON",((((O652-1)*K652)*'month 3 only'!$B$2)+('month 3 only'!$B$2*(O652-1))),IF(N652="PLACED",((((O652-1)*K652)*'month 3 only'!$B$2)-'month 3 only'!$B$2),IF(K652=0,-'month 3 only'!$B$2,IF(K652=0,-'month 3 only'!$B$2,-('month 3 only'!$B$2*2)))))))*D652))</f>
        <v>0</v>
      </c>
    </row>
    <row r="653" spans="9:18" ht="15" x14ac:dyDescent="0.2">
      <c r="I653" s="10"/>
      <c r="J653" s="10"/>
      <c r="K653" s="10"/>
      <c r="N653" s="7"/>
      <c r="O653" s="19">
        <f>((H653-1)*(1-(IF(I653="no",0,'month 3 only'!$B$3)))+1)</f>
        <v>5.0000000000000044E-2</v>
      </c>
      <c r="P653" s="19">
        <f t="shared" si="10"/>
        <v>0</v>
      </c>
      <c r="Q6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3" s="20">
        <f>IF(ISBLANK(N653),,IF(ISBLANK(H653),,(IF(N653="WON-EW",((((O653-1)*K653)*'month 3 only'!$B$2)+('month 3 only'!$B$2*(O653-1))),IF(N653="WON",((((O653-1)*K653)*'month 3 only'!$B$2)+('month 3 only'!$B$2*(O653-1))),IF(N653="PLACED",((((O653-1)*K653)*'month 3 only'!$B$2)-'month 3 only'!$B$2),IF(K653=0,-'month 3 only'!$B$2,IF(K653=0,-'month 3 only'!$B$2,-('month 3 only'!$B$2*2)))))))*D653))</f>
        <v>0</v>
      </c>
    </row>
    <row r="654" spans="9:18" ht="15" x14ac:dyDescent="0.2">
      <c r="I654" s="10"/>
      <c r="J654" s="10"/>
      <c r="K654" s="10"/>
      <c r="N654" s="7"/>
      <c r="O654" s="19">
        <f>((H654-1)*(1-(IF(I654="no",0,'month 3 only'!$B$3)))+1)</f>
        <v>5.0000000000000044E-2</v>
      </c>
      <c r="P654" s="19">
        <f t="shared" si="10"/>
        <v>0</v>
      </c>
      <c r="Q6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4" s="20">
        <f>IF(ISBLANK(N654),,IF(ISBLANK(H654),,(IF(N654="WON-EW",((((O654-1)*K654)*'month 3 only'!$B$2)+('month 3 only'!$B$2*(O654-1))),IF(N654="WON",((((O654-1)*K654)*'month 3 only'!$B$2)+('month 3 only'!$B$2*(O654-1))),IF(N654="PLACED",((((O654-1)*K654)*'month 3 only'!$B$2)-'month 3 only'!$B$2),IF(K654=0,-'month 3 only'!$B$2,IF(K654=0,-'month 3 only'!$B$2,-('month 3 only'!$B$2*2)))))))*D654))</f>
        <v>0</v>
      </c>
    </row>
    <row r="655" spans="9:18" ht="15" x14ac:dyDescent="0.2">
      <c r="I655" s="10"/>
      <c r="J655" s="10"/>
      <c r="K655" s="10"/>
      <c r="N655" s="7"/>
      <c r="O655" s="19">
        <f>((H655-1)*(1-(IF(I655="no",0,'month 3 only'!$B$3)))+1)</f>
        <v>5.0000000000000044E-2</v>
      </c>
      <c r="P655" s="19">
        <f t="shared" si="10"/>
        <v>0</v>
      </c>
      <c r="Q6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5" s="20">
        <f>IF(ISBLANK(N655),,IF(ISBLANK(H655),,(IF(N655="WON-EW",((((O655-1)*K655)*'month 3 only'!$B$2)+('month 3 only'!$B$2*(O655-1))),IF(N655="WON",((((O655-1)*K655)*'month 3 only'!$B$2)+('month 3 only'!$B$2*(O655-1))),IF(N655="PLACED",((((O655-1)*K655)*'month 3 only'!$B$2)-'month 3 only'!$B$2),IF(K655=0,-'month 3 only'!$B$2,IF(K655=0,-'month 3 only'!$B$2,-('month 3 only'!$B$2*2)))))))*D655))</f>
        <v>0</v>
      </c>
    </row>
    <row r="656" spans="9:18" ht="15" x14ac:dyDescent="0.2">
      <c r="I656" s="10"/>
      <c r="J656" s="10"/>
      <c r="K656" s="10"/>
      <c r="N656" s="7"/>
      <c r="O656" s="19">
        <f>((H656-1)*(1-(IF(I656="no",0,'month 3 only'!$B$3)))+1)</f>
        <v>5.0000000000000044E-2</v>
      </c>
      <c r="P656" s="19">
        <f t="shared" si="10"/>
        <v>0</v>
      </c>
      <c r="Q6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6" s="20">
        <f>IF(ISBLANK(N656),,IF(ISBLANK(H656),,(IF(N656="WON-EW",((((O656-1)*K656)*'month 3 only'!$B$2)+('month 3 only'!$B$2*(O656-1))),IF(N656="WON",((((O656-1)*K656)*'month 3 only'!$B$2)+('month 3 only'!$B$2*(O656-1))),IF(N656="PLACED",((((O656-1)*K656)*'month 3 only'!$B$2)-'month 3 only'!$B$2),IF(K656=0,-'month 3 only'!$B$2,IF(K656=0,-'month 3 only'!$B$2,-('month 3 only'!$B$2*2)))))))*D656))</f>
        <v>0</v>
      </c>
    </row>
    <row r="657" spans="9:18" ht="15" x14ac:dyDescent="0.2">
      <c r="I657" s="10"/>
      <c r="J657" s="10"/>
      <c r="K657" s="10"/>
      <c r="N657" s="7"/>
      <c r="O657" s="19">
        <f>((H657-1)*(1-(IF(I657="no",0,'month 3 only'!$B$3)))+1)</f>
        <v>5.0000000000000044E-2</v>
      </c>
      <c r="P657" s="19">
        <f t="shared" si="10"/>
        <v>0</v>
      </c>
      <c r="Q6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7" s="20">
        <f>IF(ISBLANK(N657),,IF(ISBLANK(H657),,(IF(N657="WON-EW",((((O657-1)*K657)*'month 3 only'!$B$2)+('month 3 only'!$B$2*(O657-1))),IF(N657="WON",((((O657-1)*K657)*'month 3 only'!$B$2)+('month 3 only'!$B$2*(O657-1))),IF(N657="PLACED",((((O657-1)*K657)*'month 3 only'!$B$2)-'month 3 only'!$B$2),IF(K657=0,-'month 3 only'!$B$2,IF(K657=0,-'month 3 only'!$B$2,-('month 3 only'!$B$2*2)))))))*D657))</f>
        <v>0</v>
      </c>
    </row>
    <row r="658" spans="9:18" ht="15" x14ac:dyDescent="0.2">
      <c r="I658" s="10"/>
      <c r="J658" s="10"/>
      <c r="K658" s="10"/>
      <c r="N658" s="7"/>
      <c r="O658" s="19">
        <f>((H658-1)*(1-(IF(I658="no",0,'month 3 only'!$B$3)))+1)</f>
        <v>5.0000000000000044E-2</v>
      </c>
      <c r="P658" s="19">
        <f t="shared" si="10"/>
        <v>0</v>
      </c>
      <c r="Q6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8" s="20">
        <f>IF(ISBLANK(N658),,IF(ISBLANK(H658),,(IF(N658="WON-EW",((((O658-1)*K658)*'month 3 only'!$B$2)+('month 3 only'!$B$2*(O658-1))),IF(N658="WON",((((O658-1)*K658)*'month 3 only'!$B$2)+('month 3 only'!$B$2*(O658-1))),IF(N658="PLACED",((((O658-1)*K658)*'month 3 only'!$B$2)-'month 3 only'!$B$2),IF(K658=0,-'month 3 only'!$B$2,IF(K658=0,-'month 3 only'!$B$2,-('month 3 only'!$B$2*2)))))))*D658))</f>
        <v>0</v>
      </c>
    </row>
    <row r="659" spans="9:18" ht="15" x14ac:dyDescent="0.2">
      <c r="I659" s="10"/>
      <c r="J659" s="10"/>
      <c r="K659" s="10"/>
      <c r="N659" s="7"/>
      <c r="O659" s="19">
        <f>((H659-1)*(1-(IF(I659="no",0,'month 3 only'!$B$3)))+1)</f>
        <v>5.0000000000000044E-2</v>
      </c>
      <c r="P659" s="19">
        <f t="shared" si="10"/>
        <v>0</v>
      </c>
      <c r="Q6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9" s="20">
        <f>IF(ISBLANK(N659),,IF(ISBLANK(H659),,(IF(N659="WON-EW",((((O659-1)*K659)*'month 3 only'!$B$2)+('month 3 only'!$B$2*(O659-1))),IF(N659="WON",((((O659-1)*K659)*'month 3 only'!$B$2)+('month 3 only'!$B$2*(O659-1))),IF(N659="PLACED",((((O659-1)*K659)*'month 3 only'!$B$2)-'month 3 only'!$B$2),IF(K659=0,-'month 3 only'!$B$2,IF(K659=0,-'month 3 only'!$B$2,-('month 3 only'!$B$2*2)))))))*D659))</f>
        <v>0</v>
      </c>
    </row>
    <row r="660" spans="9:18" ht="15" x14ac:dyDescent="0.2">
      <c r="I660" s="10"/>
      <c r="J660" s="10"/>
      <c r="K660" s="10"/>
      <c r="N660" s="7"/>
      <c r="O660" s="19">
        <f>((H660-1)*(1-(IF(I660="no",0,'month 3 only'!$B$3)))+1)</f>
        <v>5.0000000000000044E-2</v>
      </c>
      <c r="P660" s="19">
        <f t="shared" si="10"/>
        <v>0</v>
      </c>
      <c r="Q6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0" s="20">
        <f>IF(ISBLANK(N660),,IF(ISBLANK(H660),,(IF(N660="WON-EW",((((O660-1)*K660)*'month 3 only'!$B$2)+('month 3 only'!$B$2*(O660-1))),IF(N660="WON",((((O660-1)*K660)*'month 3 only'!$B$2)+('month 3 only'!$B$2*(O660-1))),IF(N660="PLACED",((((O660-1)*K660)*'month 3 only'!$B$2)-'month 3 only'!$B$2),IF(K660=0,-'month 3 only'!$B$2,IF(K660=0,-'month 3 only'!$B$2,-('month 3 only'!$B$2*2)))))))*D660))</f>
        <v>0</v>
      </c>
    </row>
    <row r="661" spans="9:18" ht="15" x14ac:dyDescent="0.2">
      <c r="I661" s="10"/>
      <c r="J661" s="10"/>
      <c r="K661" s="10"/>
      <c r="N661" s="7"/>
      <c r="O661" s="19">
        <f>((H661-1)*(1-(IF(I661="no",0,'month 3 only'!$B$3)))+1)</f>
        <v>5.0000000000000044E-2</v>
      </c>
      <c r="P661" s="19">
        <f t="shared" si="10"/>
        <v>0</v>
      </c>
      <c r="Q6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1" s="20">
        <f>IF(ISBLANK(N661),,IF(ISBLANK(H661),,(IF(N661="WON-EW",((((O661-1)*K661)*'month 3 only'!$B$2)+('month 3 only'!$B$2*(O661-1))),IF(N661="WON",((((O661-1)*K661)*'month 3 only'!$B$2)+('month 3 only'!$B$2*(O661-1))),IF(N661="PLACED",((((O661-1)*K661)*'month 3 only'!$B$2)-'month 3 only'!$B$2),IF(K661=0,-'month 3 only'!$B$2,IF(K661=0,-'month 3 only'!$B$2,-('month 3 only'!$B$2*2)))))))*D661))</f>
        <v>0</v>
      </c>
    </row>
    <row r="662" spans="9:18" ht="15" x14ac:dyDescent="0.2">
      <c r="I662" s="10"/>
      <c r="J662" s="10"/>
      <c r="K662" s="10"/>
      <c r="N662" s="7"/>
      <c r="O662" s="19">
        <f>((H662-1)*(1-(IF(I662="no",0,'month 3 only'!$B$3)))+1)</f>
        <v>5.0000000000000044E-2</v>
      </c>
      <c r="P662" s="19">
        <f t="shared" si="10"/>
        <v>0</v>
      </c>
      <c r="Q6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2" s="20">
        <f>IF(ISBLANK(N662),,IF(ISBLANK(H662),,(IF(N662="WON-EW",((((O662-1)*K662)*'month 3 only'!$B$2)+('month 3 only'!$B$2*(O662-1))),IF(N662="WON",((((O662-1)*K662)*'month 3 only'!$B$2)+('month 3 only'!$B$2*(O662-1))),IF(N662="PLACED",((((O662-1)*K662)*'month 3 only'!$B$2)-'month 3 only'!$B$2),IF(K662=0,-'month 3 only'!$B$2,IF(K662=0,-'month 3 only'!$B$2,-('month 3 only'!$B$2*2)))))))*D662))</f>
        <v>0</v>
      </c>
    </row>
    <row r="663" spans="9:18" ht="15" x14ac:dyDescent="0.2">
      <c r="I663" s="10"/>
      <c r="J663" s="10"/>
      <c r="K663" s="10"/>
      <c r="N663" s="7"/>
      <c r="O663" s="19">
        <f>((H663-1)*(1-(IF(I663="no",0,'month 3 only'!$B$3)))+1)</f>
        <v>5.0000000000000044E-2</v>
      </c>
      <c r="P663" s="19">
        <f t="shared" ref="P663:P726" si="11">D663*IF(J663="yes",2,1)</f>
        <v>0</v>
      </c>
      <c r="Q6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3" s="20">
        <f>IF(ISBLANK(N663),,IF(ISBLANK(H663),,(IF(N663="WON-EW",((((O663-1)*K663)*'month 3 only'!$B$2)+('month 3 only'!$B$2*(O663-1))),IF(N663="WON",((((O663-1)*K663)*'month 3 only'!$B$2)+('month 3 only'!$B$2*(O663-1))),IF(N663="PLACED",((((O663-1)*K663)*'month 3 only'!$B$2)-'month 3 only'!$B$2),IF(K663=0,-'month 3 only'!$B$2,IF(K663=0,-'month 3 only'!$B$2,-('month 3 only'!$B$2*2)))))))*D663))</f>
        <v>0</v>
      </c>
    </row>
    <row r="664" spans="9:18" ht="15" x14ac:dyDescent="0.2">
      <c r="I664" s="10"/>
      <c r="J664" s="10"/>
      <c r="K664" s="10"/>
      <c r="N664" s="7"/>
      <c r="O664" s="19">
        <f>((H664-1)*(1-(IF(I664="no",0,'month 3 only'!$B$3)))+1)</f>
        <v>5.0000000000000044E-2</v>
      </c>
      <c r="P664" s="19">
        <f t="shared" si="11"/>
        <v>0</v>
      </c>
      <c r="Q6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4" s="20">
        <f>IF(ISBLANK(N664),,IF(ISBLANK(H664),,(IF(N664="WON-EW",((((O664-1)*K664)*'month 3 only'!$B$2)+('month 3 only'!$B$2*(O664-1))),IF(N664="WON",((((O664-1)*K664)*'month 3 only'!$B$2)+('month 3 only'!$B$2*(O664-1))),IF(N664="PLACED",((((O664-1)*K664)*'month 3 only'!$B$2)-'month 3 only'!$B$2),IF(K664=0,-'month 3 only'!$B$2,IF(K664=0,-'month 3 only'!$B$2,-('month 3 only'!$B$2*2)))))))*D664))</f>
        <v>0</v>
      </c>
    </row>
    <row r="665" spans="9:18" ht="15" x14ac:dyDescent="0.2">
      <c r="I665" s="10"/>
      <c r="J665" s="10"/>
      <c r="K665" s="10"/>
      <c r="N665" s="7"/>
      <c r="O665" s="19">
        <f>((H665-1)*(1-(IF(I665="no",0,'month 3 only'!$B$3)))+1)</f>
        <v>5.0000000000000044E-2</v>
      </c>
      <c r="P665" s="19">
        <f t="shared" si="11"/>
        <v>0</v>
      </c>
      <c r="Q6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5" s="20">
        <f>IF(ISBLANK(N665),,IF(ISBLANK(H665),,(IF(N665="WON-EW",((((O665-1)*K665)*'month 3 only'!$B$2)+('month 3 only'!$B$2*(O665-1))),IF(N665="WON",((((O665-1)*K665)*'month 3 only'!$B$2)+('month 3 only'!$B$2*(O665-1))),IF(N665="PLACED",((((O665-1)*K665)*'month 3 only'!$B$2)-'month 3 only'!$B$2),IF(K665=0,-'month 3 only'!$B$2,IF(K665=0,-'month 3 only'!$B$2,-('month 3 only'!$B$2*2)))))))*D665))</f>
        <v>0</v>
      </c>
    </row>
    <row r="666" spans="9:18" ht="15" x14ac:dyDescent="0.2">
      <c r="I666" s="10"/>
      <c r="J666" s="10"/>
      <c r="K666" s="10"/>
      <c r="N666" s="7"/>
      <c r="O666" s="19">
        <f>((H666-1)*(1-(IF(I666="no",0,'month 3 only'!$B$3)))+1)</f>
        <v>5.0000000000000044E-2</v>
      </c>
      <c r="P666" s="19">
        <f t="shared" si="11"/>
        <v>0</v>
      </c>
      <c r="Q6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6" s="20">
        <f>IF(ISBLANK(N666),,IF(ISBLANK(H666),,(IF(N666="WON-EW",((((O666-1)*K666)*'month 3 only'!$B$2)+('month 3 only'!$B$2*(O666-1))),IF(N666="WON",((((O666-1)*K666)*'month 3 only'!$B$2)+('month 3 only'!$B$2*(O666-1))),IF(N666="PLACED",((((O666-1)*K666)*'month 3 only'!$B$2)-'month 3 only'!$B$2),IF(K666=0,-'month 3 only'!$B$2,IF(K666=0,-'month 3 only'!$B$2,-('month 3 only'!$B$2*2)))))))*D666))</f>
        <v>0</v>
      </c>
    </row>
    <row r="667" spans="9:18" ht="15" x14ac:dyDescent="0.2">
      <c r="I667" s="10"/>
      <c r="J667" s="10"/>
      <c r="K667" s="10"/>
      <c r="N667" s="7"/>
      <c r="O667" s="19">
        <f>((H667-1)*(1-(IF(I667="no",0,'month 3 only'!$B$3)))+1)</f>
        <v>5.0000000000000044E-2</v>
      </c>
      <c r="P667" s="19">
        <f t="shared" si="11"/>
        <v>0</v>
      </c>
      <c r="Q6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7" s="20">
        <f>IF(ISBLANK(N667),,IF(ISBLANK(H667),,(IF(N667="WON-EW",((((O667-1)*K667)*'month 3 only'!$B$2)+('month 3 only'!$B$2*(O667-1))),IF(N667="WON",((((O667-1)*K667)*'month 3 only'!$B$2)+('month 3 only'!$B$2*(O667-1))),IF(N667="PLACED",((((O667-1)*K667)*'month 3 only'!$B$2)-'month 3 only'!$B$2),IF(K667=0,-'month 3 only'!$B$2,IF(K667=0,-'month 3 only'!$B$2,-('month 3 only'!$B$2*2)))))))*D667))</f>
        <v>0</v>
      </c>
    </row>
    <row r="668" spans="9:18" ht="15" x14ac:dyDescent="0.2">
      <c r="I668" s="10"/>
      <c r="J668" s="10"/>
      <c r="K668" s="10"/>
      <c r="N668" s="7"/>
      <c r="O668" s="19">
        <f>((H668-1)*(1-(IF(I668="no",0,'month 3 only'!$B$3)))+1)</f>
        <v>5.0000000000000044E-2</v>
      </c>
      <c r="P668" s="19">
        <f t="shared" si="11"/>
        <v>0</v>
      </c>
      <c r="Q6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8" s="20">
        <f>IF(ISBLANK(N668),,IF(ISBLANK(H668),,(IF(N668="WON-EW",((((O668-1)*K668)*'month 3 only'!$B$2)+('month 3 only'!$B$2*(O668-1))),IF(N668="WON",((((O668-1)*K668)*'month 3 only'!$B$2)+('month 3 only'!$B$2*(O668-1))),IF(N668="PLACED",((((O668-1)*K668)*'month 3 only'!$B$2)-'month 3 only'!$B$2),IF(K668=0,-'month 3 only'!$B$2,IF(K668=0,-'month 3 only'!$B$2,-('month 3 only'!$B$2*2)))))))*D668))</f>
        <v>0</v>
      </c>
    </row>
    <row r="669" spans="9:18" ht="15" x14ac:dyDescent="0.2">
      <c r="I669" s="10"/>
      <c r="J669" s="10"/>
      <c r="K669" s="10"/>
      <c r="N669" s="7"/>
      <c r="O669" s="19">
        <f>((H669-1)*(1-(IF(I669="no",0,'month 3 only'!$B$3)))+1)</f>
        <v>5.0000000000000044E-2</v>
      </c>
      <c r="P669" s="19">
        <f t="shared" si="11"/>
        <v>0</v>
      </c>
      <c r="Q6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9" s="20">
        <f>IF(ISBLANK(N669),,IF(ISBLANK(H669),,(IF(N669="WON-EW",((((O669-1)*K669)*'month 3 only'!$B$2)+('month 3 only'!$B$2*(O669-1))),IF(N669="WON",((((O669-1)*K669)*'month 3 only'!$B$2)+('month 3 only'!$B$2*(O669-1))),IF(N669="PLACED",((((O669-1)*K669)*'month 3 only'!$B$2)-'month 3 only'!$B$2),IF(K669=0,-'month 3 only'!$B$2,IF(K669=0,-'month 3 only'!$B$2,-('month 3 only'!$B$2*2)))))))*D669))</f>
        <v>0</v>
      </c>
    </row>
    <row r="670" spans="9:18" ht="15" x14ac:dyDescent="0.2">
      <c r="I670" s="10"/>
      <c r="J670" s="10"/>
      <c r="K670" s="10"/>
      <c r="N670" s="7"/>
      <c r="O670" s="19">
        <f>((H670-1)*(1-(IF(I670="no",0,'month 3 only'!$B$3)))+1)</f>
        <v>5.0000000000000044E-2</v>
      </c>
      <c r="P670" s="19">
        <f t="shared" si="11"/>
        <v>0</v>
      </c>
      <c r="Q6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0" s="20">
        <f>IF(ISBLANK(N670),,IF(ISBLANK(H670),,(IF(N670="WON-EW",((((O670-1)*K670)*'month 3 only'!$B$2)+('month 3 only'!$B$2*(O670-1))),IF(N670="WON",((((O670-1)*K670)*'month 3 only'!$B$2)+('month 3 only'!$B$2*(O670-1))),IF(N670="PLACED",((((O670-1)*K670)*'month 3 only'!$B$2)-'month 3 only'!$B$2),IF(K670=0,-'month 3 only'!$B$2,IF(K670=0,-'month 3 only'!$B$2,-('month 3 only'!$B$2*2)))))))*D670))</f>
        <v>0</v>
      </c>
    </row>
    <row r="671" spans="9:18" ht="15" x14ac:dyDescent="0.2">
      <c r="I671" s="10"/>
      <c r="J671" s="10"/>
      <c r="K671" s="10"/>
      <c r="N671" s="7"/>
      <c r="O671" s="19">
        <f>((H671-1)*(1-(IF(I671="no",0,'month 3 only'!$B$3)))+1)</f>
        <v>5.0000000000000044E-2</v>
      </c>
      <c r="P671" s="19">
        <f t="shared" si="11"/>
        <v>0</v>
      </c>
      <c r="Q6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1" s="20">
        <f>IF(ISBLANK(N671),,IF(ISBLANK(H671),,(IF(N671="WON-EW",((((O671-1)*K671)*'month 3 only'!$B$2)+('month 3 only'!$B$2*(O671-1))),IF(N671="WON",((((O671-1)*K671)*'month 3 only'!$B$2)+('month 3 only'!$B$2*(O671-1))),IF(N671="PLACED",((((O671-1)*K671)*'month 3 only'!$B$2)-'month 3 only'!$B$2),IF(K671=0,-'month 3 only'!$B$2,IF(K671=0,-'month 3 only'!$B$2,-('month 3 only'!$B$2*2)))))))*D671))</f>
        <v>0</v>
      </c>
    </row>
    <row r="672" spans="9:18" ht="15" x14ac:dyDescent="0.2">
      <c r="I672" s="10"/>
      <c r="J672" s="10"/>
      <c r="K672" s="10"/>
      <c r="N672" s="7"/>
      <c r="O672" s="19">
        <f>((H672-1)*(1-(IF(I672="no",0,'month 3 only'!$B$3)))+1)</f>
        <v>5.0000000000000044E-2</v>
      </c>
      <c r="P672" s="19">
        <f t="shared" si="11"/>
        <v>0</v>
      </c>
      <c r="Q6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2" s="20">
        <f>IF(ISBLANK(N672),,IF(ISBLANK(H672),,(IF(N672="WON-EW",((((O672-1)*K672)*'month 3 only'!$B$2)+('month 3 only'!$B$2*(O672-1))),IF(N672="WON",((((O672-1)*K672)*'month 3 only'!$B$2)+('month 3 only'!$B$2*(O672-1))),IF(N672="PLACED",((((O672-1)*K672)*'month 3 only'!$B$2)-'month 3 only'!$B$2),IF(K672=0,-'month 3 only'!$B$2,IF(K672=0,-'month 3 only'!$B$2,-('month 3 only'!$B$2*2)))))))*D672))</f>
        <v>0</v>
      </c>
    </row>
    <row r="673" spans="9:18" ht="15" x14ac:dyDescent="0.2">
      <c r="I673" s="10"/>
      <c r="J673" s="10"/>
      <c r="K673" s="10"/>
      <c r="N673" s="7"/>
      <c r="O673" s="19">
        <f>((H673-1)*(1-(IF(I673="no",0,'month 3 only'!$B$3)))+1)</f>
        <v>5.0000000000000044E-2</v>
      </c>
      <c r="P673" s="19">
        <f t="shared" si="11"/>
        <v>0</v>
      </c>
      <c r="Q6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3" s="20">
        <f>IF(ISBLANK(N673),,IF(ISBLANK(H673),,(IF(N673="WON-EW",((((O673-1)*K673)*'month 3 only'!$B$2)+('month 3 only'!$B$2*(O673-1))),IF(N673="WON",((((O673-1)*K673)*'month 3 only'!$B$2)+('month 3 only'!$B$2*(O673-1))),IF(N673="PLACED",((((O673-1)*K673)*'month 3 only'!$B$2)-'month 3 only'!$B$2),IF(K673=0,-'month 3 only'!$B$2,IF(K673=0,-'month 3 only'!$B$2,-('month 3 only'!$B$2*2)))))))*D673))</f>
        <v>0</v>
      </c>
    </row>
    <row r="674" spans="9:18" ht="15" x14ac:dyDescent="0.2">
      <c r="I674" s="10"/>
      <c r="J674" s="10"/>
      <c r="K674" s="10"/>
      <c r="N674" s="7"/>
      <c r="O674" s="19">
        <f>((H674-1)*(1-(IF(I674="no",0,'month 3 only'!$B$3)))+1)</f>
        <v>5.0000000000000044E-2</v>
      </c>
      <c r="P674" s="19">
        <f t="shared" si="11"/>
        <v>0</v>
      </c>
      <c r="Q6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4" s="20">
        <f>IF(ISBLANK(N674),,IF(ISBLANK(H674),,(IF(N674="WON-EW",((((O674-1)*K674)*'month 3 only'!$B$2)+('month 3 only'!$B$2*(O674-1))),IF(N674="WON",((((O674-1)*K674)*'month 3 only'!$B$2)+('month 3 only'!$B$2*(O674-1))),IF(N674="PLACED",((((O674-1)*K674)*'month 3 only'!$B$2)-'month 3 only'!$B$2),IF(K674=0,-'month 3 only'!$B$2,IF(K674=0,-'month 3 only'!$B$2,-('month 3 only'!$B$2*2)))))))*D674))</f>
        <v>0</v>
      </c>
    </row>
    <row r="675" spans="9:18" ht="15" x14ac:dyDescent="0.2">
      <c r="I675" s="10"/>
      <c r="J675" s="10"/>
      <c r="K675" s="10"/>
      <c r="N675" s="7"/>
      <c r="O675" s="19">
        <f>((H675-1)*(1-(IF(I675="no",0,'month 3 only'!$B$3)))+1)</f>
        <v>5.0000000000000044E-2</v>
      </c>
      <c r="P675" s="19">
        <f t="shared" si="11"/>
        <v>0</v>
      </c>
      <c r="Q6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5" s="20">
        <f>IF(ISBLANK(N675),,IF(ISBLANK(H675),,(IF(N675="WON-EW",((((O675-1)*K675)*'month 3 only'!$B$2)+('month 3 only'!$B$2*(O675-1))),IF(N675="WON",((((O675-1)*K675)*'month 3 only'!$B$2)+('month 3 only'!$B$2*(O675-1))),IF(N675="PLACED",((((O675-1)*K675)*'month 3 only'!$B$2)-'month 3 only'!$B$2),IF(K675=0,-'month 3 only'!$B$2,IF(K675=0,-'month 3 only'!$B$2,-('month 3 only'!$B$2*2)))))))*D675))</f>
        <v>0</v>
      </c>
    </row>
    <row r="676" spans="9:18" ht="15" x14ac:dyDescent="0.2">
      <c r="I676" s="10"/>
      <c r="J676" s="10"/>
      <c r="K676" s="10"/>
      <c r="N676" s="7"/>
      <c r="O676" s="19">
        <f>((H676-1)*(1-(IF(I676="no",0,'month 3 only'!$B$3)))+1)</f>
        <v>5.0000000000000044E-2</v>
      </c>
      <c r="P676" s="19">
        <f t="shared" si="11"/>
        <v>0</v>
      </c>
      <c r="Q6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6" s="20">
        <f>IF(ISBLANK(N676),,IF(ISBLANK(H676),,(IF(N676="WON-EW",((((O676-1)*K676)*'month 3 only'!$B$2)+('month 3 only'!$B$2*(O676-1))),IF(N676="WON",((((O676-1)*K676)*'month 3 only'!$B$2)+('month 3 only'!$B$2*(O676-1))),IF(N676="PLACED",((((O676-1)*K676)*'month 3 only'!$B$2)-'month 3 only'!$B$2),IF(K676=0,-'month 3 only'!$B$2,IF(K676=0,-'month 3 only'!$B$2,-('month 3 only'!$B$2*2)))))))*D676))</f>
        <v>0</v>
      </c>
    </row>
    <row r="677" spans="9:18" ht="15" x14ac:dyDescent="0.2">
      <c r="I677" s="10"/>
      <c r="J677" s="10"/>
      <c r="K677" s="10"/>
      <c r="N677" s="7"/>
      <c r="O677" s="19">
        <f>((H677-1)*(1-(IF(I677="no",0,'month 3 only'!$B$3)))+1)</f>
        <v>5.0000000000000044E-2</v>
      </c>
      <c r="P677" s="19">
        <f t="shared" si="11"/>
        <v>0</v>
      </c>
      <c r="Q6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7" s="20">
        <f>IF(ISBLANK(N677),,IF(ISBLANK(H677),,(IF(N677="WON-EW",((((O677-1)*K677)*'month 3 only'!$B$2)+('month 3 only'!$B$2*(O677-1))),IF(N677="WON",((((O677-1)*K677)*'month 3 only'!$B$2)+('month 3 only'!$B$2*(O677-1))),IF(N677="PLACED",((((O677-1)*K677)*'month 3 only'!$B$2)-'month 3 only'!$B$2),IF(K677=0,-'month 3 only'!$B$2,IF(K677=0,-'month 3 only'!$B$2,-('month 3 only'!$B$2*2)))))))*D677))</f>
        <v>0</v>
      </c>
    </row>
    <row r="678" spans="9:18" ht="15" x14ac:dyDescent="0.2">
      <c r="I678" s="10"/>
      <c r="J678" s="10"/>
      <c r="K678" s="10"/>
      <c r="N678" s="7"/>
      <c r="O678" s="19">
        <f>((H678-1)*(1-(IF(I678="no",0,'month 3 only'!$B$3)))+1)</f>
        <v>5.0000000000000044E-2</v>
      </c>
      <c r="P678" s="19">
        <f t="shared" si="11"/>
        <v>0</v>
      </c>
      <c r="Q6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8" s="20">
        <f>IF(ISBLANK(N678),,IF(ISBLANK(H678),,(IF(N678="WON-EW",((((O678-1)*K678)*'month 3 only'!$B$2)+('month 3 only'!$B$2*(O678-1))),IF(N678="WON",((((O678-1)*K678)*'month 3 only'!$B$2)+('month 3 only'!$B$2*(O678-1))),IF(N678="PLACED",((((O678-1)*K678)*'month 3 only'!$B$2)-'month 3 only'!$B$2),IF(K678=0,-'month 3 only'!$B$2,IF(K678=0,-'month 3 only'!$B$2,-('month 3 only'!$B$2*2)))))))*D678))</f>
        <v>0</v>
      </c>
    </row>
    <row r="679" spans="9:18" ht="15" x14ac:dyDescent="0.2">
      <c r="I679" s="10"/>
      <c r="J679" s="10"/>
      <c r="K679" s="10"/>
      <c r="N679" s="7"/>
      <c r="O679" s="19">
        <f>((H679-1)*(1-(IF(I679="no",0,'month 3 only'!$B$3)))+1)</f>
        <v>5.0000000000000044E-2</v>
      </c>
      <c r="P679" s="19">
        <f t="shared" si="11"/>
        <v>0</v>
      </c>
      <c r="Q6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9" s="20">
        <f>IF(ISBLANK(N679),,IF(ISBLANK(H679),,(IF(N679="WON-EW",((((O679-1)*K679)*'month 3 only'!$B$2)+('month 3 only'!$B$2*(O679-1))),IF(N679="WON",((((O679-1)*K679)*'month 3 only'!$B$2)+('month 3 only'!$B$2*(O679-1))),IF(N679="PLACED",((((O679-1)*K679)*'month 3 only'!$B$2)-'month 3 only'!$B$2),IF(K679=0,-'month 3 only'!$B$2,IF(K679=0,-'month 3 only'!$B$2,-('month 3 only'!$B$2*2)))))))*D679))</f>
        <v>0</v>
      </c>
    </row>
    <row r="680" spans="9:18" ht="15" x14ac:dyDescent="0.2">
      <c r="I680" s="10"/>
      <c r="J680" s="10"/>
      <c r="K680" s="10"/>
      <c r="N680" s="7"/>
      <c r="O680" s="19">
        <f>((H680-1)*(1-(IF(I680="no",0,'month 3 only'!$B$3)))+1)</f>
        <v>5.0000000000000044E-2</v>
      </c>
      <c r="P680" s="19">
        <f t="shared" si="11"/>
        <v>0</v>
      </c>
      <c r="Q6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0" s="20">
        <f>IF(ISBLANK(N680),,IF(ISBLANK(H680),,(IF(N680="WON-EW",((((O680-1)*K680)*'month 3 only'!$B$2)+('month 3 only'!$B$2*(O680-1))),IF(N680="WON",((((O680-1)*K680)*'month 3 only'!$B$2)+('month 3 only'!$B$2*(O680-1))),IF(N680="PLACED",((((O680-1)*K680)*'month 3 only'!$B$2)-'month 3 only'!$B$2),IF(K680=0,-'month 3 only'!$B$2,IF(K680=0,-'month 3 only'!$B$2,-('month 3 only'!$B$2*2)))))))*D680))</f>
        <v>0</v>
      </c>
    </row>
    <row r="681" spans="9:18" ht="15" x14ac:dyDescent="0.2">
      <c r="I681" s="10"/>
      <c r="J681" s="10"/>
      <c r="K681" s="10"/>
      <c r="N681" s="7"/>
      <c r="O681" s="19">
        <f>((H681-1)*(1-(IF(I681="no",0,'month 3 only'!$B$3)))+1)</f>
        <v>5.0000000000000044E-2</v>
      </c>
      <c r="P681" s="19">
        <f t="shared" si="11"/>
        <v>0</v>
      </c>
      <c r="Q6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1" s="20">
        <f>IF(ISBLANK(N681),,IF(ISBLANK(H681),,(IF(N681="WON-EW",((((O681-1)*K681)*'month 3 only'!$B$2)+('month 3 only'!$B$2*(O681-1))),IF(N681="WON",((((O681-1)*K681)*'month 3 only'!$B$2)+('month 3 only'!$B$2*(O681-1))),IF(N681="PLACED",((((O681-1)*K681)*'month 3 only'!$B$2)-'month 3 only'!$B$2),IF(K681=0,-'month 3 only'!$B$2,IF(K681=0,-'month 3 only'!$B$2,-('month 3 only'!$B$2*2)))))))*D681))</f>
        <v>0</v>
      </c>
    </row>
    <row r="682" spans="9:18" ht="15" x14ac:dyDescent="0.2">
      <c r="I682" s="10"/>
      <c r="J682" s="10"/>
      <c r="K682" s="10"/>
      <c r="N682" s="7"/>
      <c r="O682" s="19">
        <f>((H682-1)*(1-(IF(I682="no",0,'month 3 only'!$B$3)))+1)</f>
        <v>5.0000000000000044E-2</v>
      </c>
      <c r="P682" s="19">
        <f t="shared" si="11"/>
        <v>0</v>
      </c>
      <c r="Q6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2" s="20">
        <f>IF(ISBLANK(N682),,IF(ISBLANK(H682),,(IF(N682="WON-EW",((((O682-1)*K682)*'month 3 only'!$B$2)+('month 3 only'!$B$2*(O682-1))),IF(N682="WON",((((O682-1)*K682)*'month 3 only'!$B$2)+('month 3 only'!$B$2*(O682-1))),IF(N682="PLACED",((((O682-1)*K682)*'month 3 only'!$B$2)-'month 3 only'!$B$2),IF(K682=0,-'month 3 only'!$B$2,IF(K682=0,-'month 3 only'!$B$2,-('month 3 only'!$B$2*2)))))))*D682))</f>
        <v>0</v>
      </c>
    </row>
    <row r="683" spans="9:18" ht="15" x14ac:dyDescent="0.2">
      <c r="I683" s="10"/>
      <c r="J683" s="10"/>
      <c r="K683" s="10"/>
      <c r="N683" s="7"/>
      <c r="O683" s="19">
        <f>((H683-1)*(1-(IF(I683="no",0,'month 3 only'!$B$3)))+1)</f>
        <v>5.0000000000000044E-2</v>
      </c>
      <c r="P683" s="19">
        <f t="shared" si="11"/>
        <v>0</v>
      </c>
      <c r="Q6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3" s="20">
        <f>IF(ISBLANK(N683),,IF(ISBLANK(H683),,(IF(N683="WON-EW",((((O683-1)*K683)*'month 3 only'!$B$2)+('month 3 only'!$B$2*(O683-1))),IF(N683="WON",((((O683-1)*K683)*'month 3 only'!$B$2)+('month 3 only'!$B$2*(O683-1))),IF(N683="PLACED",((((O683-1)*K683)*'month 3 only'!$B$2)-'month 3 only'!$B$2),IF(K683=0,-'month 3 only'!$B$2,IF(K683=0,-'month 3 only'!$B$2,-('month 3 only'!$B$2*2)))))))*D683))</f>
        <v>0</v>
      </c>
    </row>
    <row r="684" spans="9:18" ht="15" x14ac:dyDescent="0.2">
      <c r="I684" s="10"/>
      <c r="J684" s="10"/>
      <c r="K684" s="10"/>
      <c r="N684" s="7"/>
      <c r="O684" s="19">
        <f>((H684-1)*(1-(IF(I684="no",0,'month 3 only'!$B$3)))+1)</f>
        <v>5.0000000000000044E-2</v>
      </c>
      <c r="P684" s="19">
        <f t="shared" si="11"/>
        <v>0</v>
      </c>
      <c r="Q6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4" s="20">
        <f>IF(ISBLANK(N684),,IF(ISBLANK(H684),,(IF(N684="WON-EW",((((O684-1)*K684)*'month 3 only'!$B$2)+('month 3 only'!$B$2*(O684-1))),IF(N684="WON",((((O684-1)*K684)*'month 3 only'!$B$2)+('month 3 only'!$B$2*(O684-1))),IF(N684="PLACED",((((O684-1)*K684)*'month 3 only'!$B$2)-'month 3 only'!$B$2),IF(K684=0,-'month 3 only'!$B$2,IF(K684=0,-'month 3 only'!$B$2,-('month 3 only'!$B$2*2)))))))*D684))</f>
        <v>0</v>
      </c>
    </row>
    <row r="685" spans="9:18" ht="15" x14ac:dyDescent="0.2">
      <c r="I685" s="10"/>
      <c r="J685" s="10"/>
      <c r="K685" s="10"/>
      <c r="N685" s="7"/>
      <c r="O685" s="19">
        <f>((H685-1)*(1-(IF(I685="no",0,'month 3 only'!$B$3)))+1)</f>
        <v>5.0000000000000044E-2</v>
      </c>
      <c r="P685" s="19">
        <f t="shared" si="11"/>
        <v>0</v>
      </c>
      <c r="Q6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5" s="20">
        <f>IF(ISBLANK(N685),,IF(ISBLANK(H685),,(IF(N685="WON-EW",((((O685-1)*K685)*'month 3 only'!$B$2)+('month 3 only'!$B$2*(O685-1))),IF(N685="WON",((((O685-1)*K685)*'month 3 only'!$B$2)+('month 3 only'!$B$2*(O685-1))),IF(N685="PLACED",((((O685-1)*K685)*'month 3 only'!$B$2)-'month 3 only'!$B$2),IF(K685=0,-'month 3 only'!$B$2,IF(K685=0,-'month 3 only'!$B$2,-('month 3 only'!$B$2*2)))))))*D685))</f>
        <v>0</v>
      </c>
    </row>
    <row r="686" spans="9:18" ht="15" x14ac:dyDescent="0.2">
      <c r="I686" s="10"/>
      <c r="J686" s="10"/>
      <c r="K686" s="10"/>
      <c r="N686" s="7"/>
      <c r="O686" s="19">
        <f>((H686-1)*(1-(IF(I686="no",0,'month 3 only'!$B$3)))+1)</f>
        <v>5.0000000000000044E-2</v>
      </c>
      <c r="P686" s="19">
        <f t="shared" si="11"/>
        <v>0</v>
      </c>
      <c r="Q6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6" s="20">
        <f>IF(ISBLANK(N686),,IF(ISBLANK(H686),,(IF(N686="WON-EW",((((O686-1)*K686)*'month 3 only'!$B$2)+('month 3 only'!$B$2*(O686-1))),IF(N686="WON",((((O686-1)*K686)*'month 3 only'!$B$2)+('month 3 only'!$B$2*(O686-1))),IF(N686="PLACED",((((O686-1)*K686)*'month 3 only'!$B$2)-'month 3 only'!$B$2),IF(K686=0,-'month 3 only'!$B$2,IF(K686=0,-'month 3 only'!$B$2,-('month 3 only'!$B$2*2)))))))*D686))</f>
        <v>0</v>
      </c>
    </row>
    <row r="687" spans="9:18" ht="15" x14ac:dyDescent="0.2">
      <c r="I687" s="10"/>
      <c r="J687" s="10"/>
      <c r="K687" s="10"/>
      <c r="N687" s="7"/>
      <c r="O687" s="19">
        <f>((H687-1)*(1-(IF(I687="no",0,'month 3 only'!$B$3)))+1)</f>
        <v>5.0000000000000044E-2</v>
      </c>
      <c r="P687" s="19">
        <f t="shared" si="11"/>
        <v>0</v>
      </c>
      <c r="Q6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7" s="20">
        <f>IF(ISBLANK(N687),,IF(ISBLANK(H687),,(IF(N687="WON-EW",((((O687-1)*K687)*'month 3 only'!$B$2)+('month 3 only'!$B$2*(O687-1))),IF(N687="WON",((((O687-1)*K687)*'month 3 only'!$B$2)+('month 3 only'!$B$2*(O687-1))),IF(N687="PLACED",((((O687-1)*K687)*'month 3 only'!$B$2)-'month 3 only'!$B$2),IF(K687=0,-'month 3 only'!$B$2,IF(K687=0,-'month 3 only'!$B$2,-('month 3 only'!$B$2*2)))))))*D687))</f>
        <v>0</v>
      </c>
    </row>
    <row r="688" spans="9:18" ht="15" x14ac:dyDescent="0.2">
      <c r="I688" s="10"/>
      <c r="J688" s="10"/>
      <c r="K688" s="10"/>
      <c r="N688" s="7"/>
      <c r="O688" s="19">
        <f>((H688-1)*(1-(IF(I688="no",0,'month 3 only'!$B$3)))+1)</f>
        <v>5.0000000000000044E-2</v>
      </c>
      <c r="P688" s="19">
        <f t="shared" si="11"/>
        <v>0</v>
      </c>
      <c r="Q6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8" s="20">
        <f>IF(ISBLANK(N688),,IF(ISBLANK(H688),,(IF(N688="WON-EW",((((O688-1)*K688)*'month 3 only'!$B$2)+('month 3 only'!$B$2*(O688-1))),IF(N688="WON",((((O688-1)*K688)*'month 3 only'!$B$2)+('month 3 only'!$B$2*(O688-1))),IF(N688="PLACED",((((O688-1)*K688)*'month 3 only'!$B$2)-'month 3 only'!$B$2),IF(K688=0,-'month 3 only'!$B$2,IF(K688=0,-'month 3 only'!$B$2,-('month 3 only'!$B$2*2)))))))*D688))</f>
        <v>0</v>
      </c>
    </row>
    <row r="689" spans="9:18" ht="15" x14ac:dyDescent="0.2">
      <c r="I689" s="10"/>
      <c r="J689" s="10"/>
      <c r="K689" s="10"/>
      <c r="N689" s="7"/>
      <c r="O689" s="19">
        <f>((H689-1)*(1-(IF(I689="no",0,'month 3 only'!$B$3)))+1)</f>
        <v>5.0000000000000044E-2</v>
      </c>
      <c r="P689" s="19">
        <f t="shared" si="11"/>
        <v>0</v>
      </c>
      <c r="Q6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9" s="20">
        <f>IF(ISBLANK(N689),,IF(ISBLANK(H689),,(IF(N689="WON-EW",((((O689-1)*K689)*'month 3 only'!$B$2)+('month 3 only'!$B$2*(O689-1))),IF(N689="WON",((((O689-1)*K689)*'month 3 only'!$B$2)+('month 3 only'!$B$2*(O689-1))),IF(N689="PLACED",((((O689-1)*K689)*'month 3 only'!$B$2)-'month 3 only'!$B$2),IF(K689=0,-'month 3 only'!$B$2,IF(K689=0,-'month 3 only'!$B$2,-('month 3 only'!$B$2*2)))))))*D689))</f>
        <v>0</v>
      </c>
    </row>
    <row r="690" spans="9:18" ht="15" x14ac:dyDescent="0.2">
      <c r="I690" s="10"/>
      <c r="J690" s="10"/>
      <c r="K690" s="10"/>
      <c r="N690" s="7"/>
      <c r="O690" s="19">
        <f>((H690-1)*(1-(IF(I690="no",0,'month 3 only'!$B$3)))+1)</f>
        <v>5.0000000000000044E-2</v>
      </c>
      <c r="P690" s="19">
        <f t="shared" si="11"/>
        <v>0</v>
      </c>
      <c r="Q6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0" s="20">
        <f>IF(ISBLANK(N690),,IF(ISBLANK(H690),,(IF(N690="WON-EW",((((O690-1)*K690)*'month 3 only'!$B$2)+('month 3 only'!$B$2*(O690-1))),IF(N690="WON",((((O690-1)*K690)*'month 3 only'!$B$2)+('month 3 only'!$B$2*(O690-1))),IF(N690="PLACED",((((O690-1)*K690)*'month 3 only'!$B$2)-'month 3 only'!$B$2),IF(K690=0,-'month 3 only'!$B$2,IF(K690=0,-'month 3 only'!$B$2,-('month 3 only'!$B$2*2)))))))*D690))</f>
        <v>0</v>
      </c>
    </row>
    <row r="691" spans="9:18" ht="15" x14ac:dyDescent="0.2">
      <c r="I691" s="10"/>
      <c r="J691" s="10"/>
      <c r="K691" s="10"/>
      <c r="N691" s="7"/>
      <c r="O691" s="19">
        <f>((H691-1)*(1-(IF(I691="no",0,'month 3 only'!$B$3)))+1)</f>
        <v>5.0000000000000044E-2</v>
      </c>
      <c r="P691" s="19">
        <f t="shared" si="11"/>
        <v>0</v>
      </c>
      <c r="Q6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1" s="20">
        <f>IF(ISBLANK(N691),,IF(ISBLANK(H691),,(IF(N691="WON-EW",((((O691-1)*K691)*'month 3 only'!$B$2)+('month 3 only'!$B$2*(O691-1))),IF(N691="WON",((((O691-1)*K691)*'month 3 only'!$B$2)+('month 3 only'!$B$2*(O691-1))),IF(N691="PLACED",((((O691-1)*K691)*'month 3 only'!$B$2)-'month 3 only'!$B$2),IF(K691=0,-'month 3 only'!$B$2,IF(K691=0,-'month 3 only'!$B$2,-('month 3 only'!$B$2*2)))))))*D691))</f>
        <v>0</v>
      </c>
    </row>
    <row r="692" spans="9:18" ht="15" x14ac:dyDescent="0.2">
      <c r="I692" s="10"/>
      <c r="J692" s="10"/>
      <c r="K692" s="10"/>
      <c r="N692" s="7"/>
      <c r="O692" s="19">
        <f>((H692-1)*(1-(IF(I692="no",0,'month 3 only'!$B$3)))+1)</f>
        <v>5.0000000000000044E-2</v>
      </c>
      <c r="P692" s="19">
        <f t="shared" si="11"/>
        <v>0</v>
      </c>
      <c r="Q6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2" s="20">
        <f>IF(ISBLANK(N692),,IF(ISBLANK(H692),,(IF(N692="WON-EW",((((O692-1)*K692)*'month 3 only'!$B$2)+('month 3 only'!$B$2*(O692-1))),IF(N692="WON",((((O692-1)*K692)*'month 3 only'!$B$2)+('month 3 only'!$B$2*(O692-1))),IF(N692="PLACED",((((O692-1)*K692)*'month 3 only'!$B$2)-'month 3 only'!$B$2),IF(K692=0,-'month 3 only'!$B$2,IF(K692=0,-'month 3 only'!$B$2,-('month 3 only'!$B$2*2)))))))*D692))</f>
        <v>0</v>
      </c>
    </row>
    <row r="693" spans="9:18" ht="15" x14ac:dyDescent="0.2">
      <c r="I693" s="10"/>
      <c r="J693" s="10"/>
      <c r="K693" s="10"/>
      <c r="N693" s="7"/>
      <c r="O693" s="19">
        <f>((H693-1)*(1-(IF(I693="no",0,'month 3 only'!$B$3)))+1)</f>
        <v>5.0000000000000044E-2</v>
      </c>
      <c r="P693" s="19">
        <f t="shared" si="11"/>
        <v>0</v>
      </c>
      <c r="Q6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3" s="20">
        <f>IF(ISBLANK(N693),,IF(ISBLANK(H693),,(IF(N693="WON-EW",((((O693-1)*K693)*'month 3 only'!$B$2)+('month 3 only'!$B$2*(O693-1))),IF(N693="WON",((((O693-1)*K693)*'month 3 only'!$B$2)+('month 3 only'!$B$2*(O693-1))),IF(N693="PLACED",((((O693-1)*K693)*'month 3 only'!$B$2)-'month 3 only'!$B$2),IF(K693=0,-'month 3 only'!$B$2,IF(K693=0,-'month 3 only'!$B$2,-('month 3 only'!$B$2*2)))))))*D693))</f>
        <v>0</v>
      </c>
    </row>
    <row r="694" spans="9:18" ht="15" x14ac:dyDescent="0.2">
      <c r="I694" s="10"/>
      <c r="J694" s="10"/>
      <c r="K694" s="10"/>
      <c r="N694" s="7"/>
      <c r="O694" s="19">
        <f>((H694-1)*(1-(IF(I694="no",0,'month 3 only'!$B$3)))+1)</f>
        <v>5.0000000000000044E-2</v>
      </c>
      <c r="P694" s="19">
        <f t="shared" si="11"/>
        <v>0</v>
      </c>
      <c r="Q6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4" s="20">
        <f>IF(ISBLANK(N694),,IF(ISBLANK(H694),,(IF(N694="WON-EW",((((O694-1)*K694)*'month 3 only'!$B$2)+('month 3 only'!$B$2*(O694-1))),IF(N694="WON",((((O694-1)*K694)*'month 3 only'!$B$2)+('month 3 only'!$B$2*(O694-1))),IF(N694="PLACED",((((O694-1)*K694)*'month 3 only'!$B$2)-'month 3 only'!$B$2),IF(K694=0,-'month 3 only'!$B$2,IF(K694=0,-'month 3 only'!$B$2,-('month 3 only'!$B$2*2)))))))*D694))</f>
        <v>0</v>
      </c>
    </row>
    <row r="695" spans="9:18" ht="15" x14ac:dyDescent="0.2">
      <c r="I695" s="10"/>
      <c r="J695" s="10"/>
      <c r="K695" s="10"/>
      <c r="N695" s="7"/>
      <c r="O695" s="19">
        <f>((H695-1)*(1-(IF(I695="no",0,'month 3 only'!$B$3)))+1)</f>
        <v>5.0000000000000044E-2</v>
      </c>
      <c r="P695" s="19">
        <f t="shared" si="11"/>
        <v>0</v>
      </c>
      <c r="Q6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5" s="20">
        <f>IF(ISBLANK(N695),,IF(ISBLANK(H695),,(IF(N695="WON-EW",((((O695-1)*K695)*'month 3 only'!$B$2)+('month 3 only'!$B$2*(O695-1))),IF(N695="WON",((((O695-1)*K695)*'month 3 only'!$B$2)+('month 3 only'!$B$2*(O695-1))),IF(N695="PLACED",((((O695-1)*K695)*'month 3 only'!$B$2)-'month 3 only'!$B$2),IF(K695=0,-'month 3 only'!$B$2,IF(K695=0,-'month 3 only'!$B$2,-('month 3 only'!$B$2*2)))))))*D695))</f>
        <v>0</v>
      </c>
    </row>
    <row r="696" spans="9:18" ht="15" x14ac:dyDescent="0.2">
      <c r="I696" s="10"/>
      <c r="J696" s="10"/>
      <c r="K696" s="10"/>
      <c r="N696" s="7"/>
      <c r="O696" s="19">
        <f>((H696-1)*(1-(IF(I696="no",0,'month 3 only'!$B$3)))+1)</f>
        <v>5.0000000000000044E-2</v>
      </c>
      <c r="P696" s="19">
        <f t="shared" si="11"/>
        <v>0</v>
      </c>
      <c r="Q6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6" s="20">
        <f>IF(ISBLANK(N696),,IF(ISBLANK(H696),,(IF(N696="WON-EW",((((O696-1)*K696)*'month 3 only'!$B$2)+('month 3 only'!$B$2*(O696-1))),IF(N696="WON",((((O696-1)*K696)*'month 3 only'!$B$2)+('month 3 only'!$B$2*(O696-1))),IF(N696="PLACED",((((O696-1)*K696)*'month 3 only'!$B$2)-'month 3 only'!$B$2),IF(K696=0,-'month 3 only'!$B$2,IF(K696=0,-'month 3 only'!$B$2,-('month 3 only'!$B$2*2)))))))*D696))</f>
        <v>0</v>
      </c>
    </row>
    <row r="697" spans="9:18" ht="15" x14ac:dyDescent="0.2">
      <c r="I697" s="10"/>
      <c r="J697" s="10"/>
      <c r="K697" s="10"/>
      <c r="N697" s="7"/>
      <c r="O697" s="19">
        <f>((H697-1)*(1-(IF(I697="no",0,'month 3 only'!$B$3)))+1)</f>
        <v>5.0000000000000044E-2</v>
      </c>
      <c r="P697" s="19">
        <f t="shared" si="11"/>
        <v>0</v>
      </c>
      <c r="Q6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7" s="20">
        <f>IF(ISBLANK(N697),,IF(ISBLANK(H697),,(IF(N697="WON-EW",((((O697-1)*K697)*'month 3 only'!$B$2)+('month 3 only'!$B$2*(O697-1))),IF(N697="WON",((((O697-1)*K697)*'month 3 only'!$B$2)+('month 3 only'!$B$2*(O697-1))),IF(N697="PLACED",((((O697-1)*K697)*'month 3 only'!$B$2)-'month 3 only'!$B$2),IF(K697=0,-'month 3 only'!$B$2,IF(K697=0,-'month 3 only'!$B$2,-('month 3 only'!$B$2*2)))))))*D697))</f>
        <v>0</v>
      </c>
    </row>
    <row r="698" spans="9:18" ht="15" x14ac:dyDescent="0.2">
      <c r="I698" s="10"/>
      <c r="J698" s="10"/>
      <c r="K698" s="10"/>
      <c r="N698" s="7"/>
      <c r="O698" s="19">
        <f>((H698-1)*(1-(IF(I698="no",0,'month 3 only'!$B$3)))+1)</f>
        <v>5.0000000000000044E-2</v>
      </c>
      <c r="P698" s="19">
        <f t="shared" si="11"/>
        <v>0</v>
      </c>
      <c r="Q6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8" s="20">
        <f>IF(ISBLANK(N698),,IF(ISBLANK(H698),,(IF(N698="WON-EW",((((O698-1)*K698)*'month 3 only'!$B$2)+('month 3 only'!$B$2*(O698-1))),IF(N698="WON",((((O698-1)*K698)*'month 3 only'!$B$2)+('month 3 only'!$B$2*(O698-1))),IF(N698="PLACED",((((O698-1)*K698)*'month 3 only'!$B$2)-'month 3 only'!$B$2),IF(K698=0,-'month 3 only'!$B$2,IF(K698=0,-'month 3 only'!$B$2,-('month 3 only'!$B$2*2)))))))*D698))</f>
        <v>0</v>
      </c>
    </row>
    <row r="699" spans="9:18" ht="15" x14ac:dyDescent="0.2">
      <c r="I699" s="10"/>
      <c r="J699" s="10"/>
      <c r="K699" s="10"/>
      <c r="N699" s="7"/>
      <c r="O699" s="19">
        <f>((H699-1)*(1-(IF(I699="no",0,'month 3 only'!$B$3)))+1)</f>
        <v>5.0000000000000044E-2</v>
      </c>
      <c r="P699" s="19">
        <f t="shared" si="11"/>
        <v>0</v>
      </c>
      <c r="Q6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9" s="20">
        <f>IF(ISBLANK(N699),,IF(ISBLANK(H699),,(IF(N699="WON-EW",((((O699-1)*K699)*'month 3 only'!$B$2)+('month 3 only'!$B$2*(O699-1))),IF(N699="WON",((((O699-1)*K699)*'month 3 only'!$B$2)+('month 3 only'!$B$2*(O699-1))),IF(N699="PLACED",((((O699-1)*K699)*'month 3 only'!$B$2)-'month 3 only'!$B$2),IF(K699=0,-'month 3 only'!$B$2,IF(K699=0,-'month 3 only'!$B$2,-('month 3 only'!$B$2*2)))))))*D699))</f>
        <v>0</v>
      </c>
    </row>
    <row r="700" spans="9:18" ht="15" x14ac:dyDescent="0.2">
      <c r="I700" s="10"/>
      <c r="J700" s="10"/>
      <c r="K700" s="10"/>
      <c r="N700" s="7"/>
      <c r="O700" s="19">
        <f>((H700-1)*(1-(IF(I700="no",0,'month 3 only'!$B$3)))+1)</f>
        <v>5.0000000000000044E-2</v>
      </c>
      <c r="P700" s="19">
        <f t="shared" si="11"/>
        <v>0</v>
      </c>
      <c r="Q7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0" s="20">
        <f>IF(ISBLANK(N700),,IF(ISBLANK(H700),,(IF(N700="WON-EW",((((O700-1)*K700)*'month 3 only'!$B$2)+('month 3 only'!$B$2*(O700-1))),IF(N700="WON",((((O700-1)*K700)*'month 3 only'!$B$2)+('month 3 only'!$B$2*(O700-1))),IF(N700="PLACED",((((O700-1)*K700)*'month 3 only'!$B$2)-'month 3 only'!$B$2),IF(K700=0,-'month 3 only'!$B$2,IF(K700=0,-'month 3 only'!$B$2,-('month 3 only'!$B$2*2)))))))*D700))</f>
        <v>0</v>
      </c>
    </row>
    <row r="701" spans="9:18" ht="15" x14ac:dyDescent="0.2">
      <c r="I701" s="10"/>
      <c r="J701" s="10"/>
      <c r="K701" s="10"/>
      <c r="N701" s="7"/>
      <c r="O701" s="19">
        <f>((H701-1)*(1-(IF(I701="no",0,'month 3 only'!$B$3)))+1)</f>
        <v>5.0000000000000044E-2</v>
      </c>
      <c r="P701" s="19">
        <f t="shared" si="11"/>
        <v>0</v>
      </c>
      <c r="Q7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1" s="20">
        <f>IF(ISBLANK(N701),,IF(ISBLANK(H701),,(IF(N701="WON-EW",((((O701-1)*K701)*'month 3 only'!$B$2)+('month 3 only'!$B$2*(O701-1))),IF(N701="WON",((((O701-1)*K701)*'month 3 only'!$B$2)+('month 3 only'!$B$2*(O701-1))),IF(N701="PLACED",((((O701-1)*K701)*'month 3 only'!$B$2)-'month 3 only'!$B$2),IF(K701=0,-'month 3 only'!$B$2,IF(K701=0,-'month 3 only'!$B$2,-('month 3 only'!$B$2*2)))))))*D701))</f>
        <v>0</v>
      </c>
    </row>
    <row r="702" spans="9:18" ht="15" x14ac:dyDescent="0.2">
      <c r="I702" s="10"/>
      <c r="J702" s="10"/>
      <c r="K702" s="10"/>
      <c r="N702" s="7"/>
      <c r="O702" s="19">
        <f>((H702-1)*(1-(IF(I702="no",0,'month 3 only'!$B$3)))+1)</f>
        <v>5.0000000000000044E-2</v>
      </c>
      <c r="P702" s="19">
        <f t="shared" si="11"/>
        <v>0</v>
      </c>
      <c r="Q7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2" s="20">
        <f>IF(ISBLANK(N702),,IF(ISBLANK(H702),,(IF(N702="WON-EW",((((O702-1)*K702)*'month 3 only'!$B$2)+('month 3 only'!$B$2*(O702-1))),IF(N702="WON",((((O702-1)*K702)*'month 3 only'!$B$2)+('month 3 only'!$B$2*(O702-1))),IF(N702="PLACED",((((O702-1)*K702)*'month 3 only'!$B$2)-'month 3 only'!$B$2),IF(K702=0,-'month 3 only'!$B$2,IF(K702=0,-'month 3 only'!$B$2,-('month 3 only'!$B$2*2)))))))*D702))</f>
        <v>0</v>
      </c>
    </row>
    <row r="703" spans="9:18" ht="15" x14ac:dyDescent="0.2">
      <c r="I703" s="10"/>
      <c r="J703" s="10"/>
      <c r="K703" s="10"/>
      <c r="N703" s="7"/>
      <c r="O703" s="19">
        <f>((H703-1)*(1-(IF(I703="no",0,'month 3 only'!$B$3)))+1)</f>
        <v>5.0000000000000044E-2</v>
      </c>
      <c r="P703" s="19">
        <f t="shared" si="11"/>
        <v>0</v>
      </c>
      <c r="Q7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3" s="20">
        <f>IF(ISBLANK(N703),,IF(ISBLANK(H703),,(IF(N703="WON-EW",((((O703-1)*K703)*'month 3 only'!$B$2)+('month 3 only'!$B$2*(O703-1))),IF(N703="WON",((((O703-1)*K703)*'month 3 only'!$B$2)+('month 3 only'!$B$2*(O703-1))),IF(N703="PLACED",((((O703-1)*K703)*'month 3 only'!$B$2)-'month 3 only'!$B$2),IF(K703=0,-'month 3 only'!$B$2,IF(K703=0,-'month 3 only'!$B$2,-('month 3 only'!$B$2*2)))))))*D703))</f>
        <v>0</v>
      </c>
    </row>
    <row r="704" spans="9:18" ht="15" x14ac:dyDescent="0.2">
      <c r="I704" s="10"/>
      <c r="J704" s="10"/>
      <c r="K704" s="10"/>
      <c r="N704" s="7"/>
      <c r="O704" s="19">
        <f>((H704-1)*(1-(IF(I704="no",0,'month 3 only'!$B$3)))+1)</f>
        <v>5.0000000000000044E-2</v>
      </c>
      <c r="P704" s="19">
        <f t="shared" si="11"/>
        <v>0</v>
      </c>
      <c r="Q7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4" s="20">
        <f>IF(ISBLANK(N704),,IF(ISBLANK(H704),,(IF(N704="WON-EW",((((O704-1)*K704)*'month 3 only'!$B$2)+('month 3 only'!$B$2*(O704-1))),IF(N704="WON",((((O704-1)*K704)*'month 3 only'!$B$2)+('month 3 only'!$B$2*(O704-1))),IF(N704="PLACED",((((O704-1)*K704)*'month 3 only'!$B$2)-'month 3 only'!$B$2),IF(K704=0,-'month 3 only'!$B$2,IF(K704=0,-'month 3 only'!$B$2,-('month 3 only'!$B$2*2)))))))*D704))</f>
        <v>0</v>
      </c>
    </row>
    <row r="705" spans="9:18" ht="15" x14ac:dyDescent="0.2">
      <c r="I705" s="10"/>
      <c r="J705" s="10"/>
      <c r="K705" s="10"/>
      <c r="N705" s="7"/>
      <c r="O705" s="19">
        <f>((H705-1)*(1-(IF(I705="no",0,'month 3 only'!$B$3)))+1)</f>
        <v>5.0000000000000044E-2</v>
      </c>
      <c r="P705" s="19">
        <f t="shared" si="11"/>
        <v>0</v>
      </c>
      <c r="Q7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5" s="20">
        <f>IF(ISBLANK(N705),,IF(ISBLANK(H705),,(IF(N705="WON-EW",((((O705-1)*K705)*'month 3 only'!$B$2)+('month 3 only'!$B$2*(O705-1))),IF(N705="WON",((((O705-1)*K705)*'month 3 only'!$B$2)+('month 3 only'!$B$2*(O705-1))),IF(N705="PLACED",((((O705-1)*K705)*'month 3 only'!$B$2)-'month 3 only'!$B$2),IF(K705=0,-'month 3 only'!$B$2,IF(K705=0,-'month 3 only'!$B$2,-('month 3 only'!$B$2*2)))))))*D705))</f>
        <v>0</v>
      </c>
    </row>
    <row r="706" spans="9:18" ht="15" x14ac:dyDescent="0.2">
      <c r="I706" s="10"/>
      <c r="J706" s="10"/>
      <c r="K706" s="10"/>
      <c r="N706" s="7"/>
      <c r="O706" s="19">
        <f>((H706-1)*(1-(IF(I706="no",0,'month 3 only'!$B$3)))+1)</f>
        <v>5.0000000000000044E-2</v>
      </c>
      <c r="P706" s="19">
        <f t="shared" si="11"/>
        <v>0</v>
      </c>
      <c r="Q7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6" s="20">
        <f>IF(ISBLANK(N706),,IF(ISBLANK(H706),,(IF(N706="WON-EW",((((O706-1)*K706)*'month 3 only'!$B$2)+('month 3 only'!$B$2*(O706-1))),IF(N706="WON",((((O706-1)*K706)*'month 3 only'!$B$2)+('month 3 only'!$B$2*(O706-1))),IF(N706="PLACED",((((O706-1)*K706)*'month 3 only'!$B$2)-'month 3 only'!$B$2),IF(K706=0,-'month 3 only'!$B$2,IF(K706=0,-'month 3 only'!$B$2,-('month 3 only'!$B$2*2)))))))*D706))</f>
        <v>0</v>
      </c>
    </row>
    <row r="707" spans="9:18" ht="15" x14ac:dyDescent="0.2">
      <c r="I707" s="10"/>
      <c r="J707" s="10"/>
      <c r="K707" s="10"/>
      <c r="N707" s="7"/>
      <c r="O707" s="19">
        <f>((H707-1)*(1-(IF(I707="no",0,'month 3 only'!$B$3)))+1)</f>
        <v>5.0000000000000044E-2</v>
      </c>
      <c r="P707" s="19">
        <f t="shared" si="11"/>
        <v>0</v>
      </c>
      <c r="Q7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7" s="20">
        <f>IF(ISBLANK(N707),,IF(ISBLANK(H707),,(IF(N707="WON-EW",((((O707-1)*K707)*'month 3 only'!$B$2)+('month 3 only'!$B$2*(O707-1))),IF(N707="WON",((((O707-1)*K707)*'month 3 only'!$B$2)+('month 3 only'!$B$2*(O707-1))),IF(N707="PLACED",((((O707-1)*K707)*'month 3 only'!$B$2)-'month 3 only'!$B$2),IF(K707=0,-'month 3 only'!$B$2,IF(K707=0,-'month 3 only'!$B$2,-('month 3 only'!$B$2*2)))))))*D707))</f>
        <v>0</v>
      </c>
    </row>
    <row r="708" spans="9:18" ht="15" x14ac:dyDescent="0.2">
      <c r="I708" s="10"/>
      <c r="J708" s="10"/>
      <c r="K708" s="10"/>
      <c r="N708" s="7"/>
      <c r="O708" s="19">
        <f>((H708-1)*(1-(IF(I708="no",0,'month 3 only'!$B$3)))+1)</f>
        <v>5.0000000000000044E-2</v>
      </c>
      <c r="P708" s="19">
        <f t="shared" si="11"/>
        <v>0</v>
      </c>
      <c r="Q7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8" s="20">
        <f>IF(ISBLANK(N708),,IF(ISBLANK(H708),,(IF(N708="WON-EW",((((O708-1)*K708)*'month 3 only'!$B$2)+('month 3 only'!$B$2*(O708-1))),IF(N708="WON",((((O708-1)*K708)*'month 3 only'!$B$2)+('month 3 only'!$B$2*(O708-1))),IF(N708="PLACED",((((O708-1)*K708)*'month 3 only'!$B$2)-'month 3 only'!$B$2),IF(K708=0,-'month 3 only'!$B$2,IF(K708=0,-'month 3 only'!$B$2,-('month 3 only'!$B$2*2)))))))*D708))</f>
        <v>0</v>
      </c>
    </row>
    <row r="709" spans="9:18" ht="15" x14ac:dyDescent="0.2">
      <c r="I709" s="10"/>
      <c r="J709" s="10"/>
      <c r="K709" s="10"/>
      <c r="N709" s="7"/>
      <c r="O709" s="19">
        <f>((H709-1)*(1-(IF(I709="no",0,'month 3 only'!$B$3)))+1)</f>
        <v>5.0000000000000044E-2</v>
      </c>
      <c r="P709" s="19">
        <f t="shared" si="11"/>
        <v>0</v>
      </c>
      <c r="Q7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9" s="20">
        <f>IF(ISBLANK(N709),,IF(ISBLANK(H709),,(IF(N709="WON-EW",((((O709-1)*K709)*'month 3 only'!$B$2)+('month 3 only'!$B$2*(O709-1))),IF(N709="WON",((((O709-1)*K709)*'month 3 only'!$B$2)+('month 3 only'!$B$2*(O709-1))),IF(N709="PLACED",((((O709-1)*K709)*'month 3 only'!$B$2)-'month 3 only'!$B$2),IF(K709=0,-'month 3 only'!$B$2,IF(K709=0,-'month 3 only'!$B$2,-('month 3 only'!$B$2*2)))))))*D709))</f>
        <v>0</v>
      </c>
    </row>
    <row r="710" spans="9:18" ht="15" x14ac:dyDescent="0.2">
      <c r="I710" s="10"/>
      <c r="J710" s="10"/>
      <c r="K710" s="10"/>
      <c r="N710" s="7"/>
      <c r="O710" s="19">
        <f>((H710-1)*(1-(IF(I710="no",0,'month 3 only'!$B$3)))+1)</f>
        <v>5.0000000000000044E-2</v>
      </c>
      <c r="P710" s="19">
        <f t="shared" si="11"/>
        <v>0</v>
      </c>
      <c r="Q7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0" s="20">
        <f>IF(ISBLANK(N710),,IF(ISBLANK(H710),,(IF(N710="WON-EW",((((O710-1)*K710)*'month 3 only'!$B$2)+('month 3 only'!$B$2*(O710-1))),IF(N710="WON",((((O710-1)*K710)*'month 3 only'!$B$2)+('month 3 only'!$B$2*(O710-1))),IF(N710="PLACED",((((O710-1)*K710)*'month 3 only'!$B$2)-'month 3 only'!$B$2),IF(K710=0,-'month 3 only'!$B$2,IF(K710=0,-'month 3 only'!$B$2,-('month 3 only'!$B$2*2)))))))*D710))</f>
        <v>0</v>
      </c>
    </row>
    <row r="711" spans="9:18" ht="15" x14ac:dyDescent="0.2">
      <c r="I711" s="10"/>
      <c r="J711" s="10"/>
      <c r="K711" s="10"/>
      <c r="N711" s="7"/>
      <c r="O711" s="19">
        <f>((H711-1)*(1-(IF(I711="no",0,'month 3 only'!$B$3)))+1)</f>
        <v>5.0000000000000044E-2</v>
      </c>
      <c r="P711" s="19">
        <f t="shared" si="11"/>
        <v>0</v>
      </c>
      <c r="Q7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1" s="20">
        <f>IF(ISBLANK(N711),,IF(ISBLANK(H711),,(IF(N711="WON-EW",((((O711-1)*K711)*'month 3 only'!$B$2)+('month 3 only'!$B$2*(O711-1))),IF(N711="WON",((((O711-1)*K711)*'month 3 only'!$B$2)+('month 3 only'!$B$2*(O711-1))),IF(N711="PLACED",((((O711-1)*K711)*'month 3 only'!$B$2)-'month 3 only'!$B$2),IF(K711=0,-'month 3 only'!$B$2,IF(K711=0,-'month 3 only'!$B$2,-('month 3 only'!$B$2*2)))))))*D711))</f>
        <v>0</v>
      </c>
    </row>
    <row r="712" spans="9:18" ht="15" x14ac:dyDescent="0.2">
      <c r="I712" s="10"/>
      <c r="J712" s="10"/>
      <c r="K712" s="10"/>
      <c r="N712" s="7"/>
      <c r="O712" s="19">
        <f>((H712-1)*(1-(IF(I712="no",0,'month 3 only'!$B$3)))+1)</f>
        <v>5.0000000000000044E-2</v>
      </c>
      <c r="P712" s="19">
        <f t="shared" si="11"/>
        <v>0</v>
      </c>
      <c r="Q7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2" s="20">
        <f>IF(ISBLANK(N712),,IF(ISBLANK(H712),,(IF(N712="WON-EW",((((O712-1)*K712)*'month 3 only'!$B$2)+('month 3 only'!$B$2*(O712-1))),IF(N712="WON",((((O712-1)*K712)*'month 3 only'!$B$2)+('month 3 only'!$B$2*(O712-1))),IF(N712="PLACED",((((O712-1)*K712)*'month 3 only'!$B$2)-'month 3 only'!$B$2),IF(K712=0,-'month 3 only'!$B$2,IF(K712=0,-'month 3 only'!$B$2,-('month 3 only'!$B$2*2)))))))*D712))</f>
        <v>0</v>
      </c>
    </row>
    <row r="713" spans="9:18" ht="15" x14ac:dyDescent="0.2">
      <c r="I713" s="10"/>
      <c r="J713" s="10"/>
      <c r="K713" s="10"/>
      <c r="N713" s="7"/>
      <c r="O713" s="19">
        <f>((H713-1)*(1-(IF(I713="no",0,'month 3 only'!$B$3)))+1)</f>
        <v>5.0000000000000044E-2</v>
      </c>
      <c r="P713" s="19">
        <f t="shared" si="11"/>
        <v>0</v>
      </c>
      <c r="Q7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3" s="20">
        <f>IF(ISBLANK(N713),,IF(ISBLANK(H713),,(IF(N713="WON-EW",((((O713-1)*K713)*'month 3 only'!$B$2)+('month 3 only'!$B$2*(O713-1))),IF(N713="WON",((((O713-1)*K713)*'month 3 only'!$B$2)+('month 3 only'!$B$2*(O713-1))),IF(N713="PLACED",((((O713-1)*K713)*'month 3 only'!$B$2)-'month 3 only'!$B$2),IF(K713=0,-'month 3 only'!$B$2,IF(K713=0,-'month 3 only'!$B$2,-('month 3 only'!$B$2*2)))))))*D713))</f>
        <v>0</v>
      </c>
    </row>
    <row r="714" spans="9:18" ht="15" x14ac:dyDescent="0.2">
      <c r="I714" s="10"/>
      <c r="J714" s="10"/>
      <c r="K714" s="10"/>
      <c r="N714" s="7"/>
      <c r="O714" s="19">
        <f>((H714-1)*(1-(IF(I714="no",0,'month 3 only'!$B$3)))+1)</f>
        <v>5.0000000000000044E-2</v>
      </c>
      <c r="P714" s="19">
        <f t="shared" si="11"/>
        <v>0</v>
      </c>
      <c r="Q7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4" s="20">
        <f>IF(ISBLANK(N714),,IF(ISBLANK(H714),,(IF(N714="WON-EW",((((O714-1)*K714)*'month 3 only'!$B$2)+('month 3 only'!$B$2*(O714-1))),IF(N714="WON",((((O714-1)*K714)*'month 3 only'!$B$2)+('month 3 only'!$B$2*(O714-1))),IF(N714="PLACED",((((O714-1)*K714)*'month 3 only'!$B$2)-'month 3 only'!$B$2),IF(K714=0,-'month 3 only'!$B$2,IF(K714=0,-'month 3 only'!$B$2,-('month 3 only'!$B$2*2)))))))*D714))</f>
        <v>0</v>
      </c>
    </row>
    <row r="715" spans="9:18" ht="15" x14ac:dyDescent="0.2">
      <c r="I715" s="10"/>
      <c r="J715" s="10"/>
      <c r="K715" s="10"/>
      <c r="N715" s="7"/>
      <c r="O715" s="19">
        <f>((H715-1)*(1-(IF(I715="no",0,'month 3 only'!$B$3)))+1)</f>
        <v>5.0000000000000044E-2</v>
      </c>
      <c r="P715" s="19">
        <f t="shared" si="11"/>
        <v>0</v>
      </c>
      <c r="Q7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5" s="20">
        <f>IF(ISBLANK(N715),,IF(ISBLANK(H715),,(IF(N715="WON-EW",((((O715-1)*K715)*'month 3 only'!$B$2)+('month 3 only'!$B$2*(O715-1))),IF(N715="WON",((((O715-1)*K715)*'month 3 only'!$B$2)+('month 3 only'!$B$2*(O715-1))),IF(N715="PLACED",((((O715-1)*K715)*'month 3 only'!$B$2)-'month 3 only'!$B$2),IF(K715=0,-'month 3 only'!$B$2,IF(K715=0,-'month 3 only'!$B$2,-('month 3 only'!$B$2*2)))))))*D715))</f>
        <v>0</v>
      </c>
    </row>
    <row r="716" spans="9:18" ht="15" x14ac:dyDescent="0.2">
      <c r="I716" s="10"/>
      <c r="J716" s="10"/>
      <c r="K716" s="10"/>
      <c r="N716" s="7"/>
      <c r="O716" s="19">
        <f>((H716-1)*(1-(IF(I716="no",0,'month 3 only'!$B$3)))+1)</f>
        <v>5.0000000000000044E-2</v>
      </c>
      <c r="P716" s="19">
        <f t="shared" si="11"/>
        <v>0</v>
      </c>
      <c r="Q7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6" s="20">
        <f>IF(ISBLANK(N716),,IF(ISBLANK(H716),,(IF(N716="WON-EW",((((O716-1)*K716)*'month 3 only'!$B$2)+('month 3 only'!$B$2*(O716-1))),IF(N716="WON",((((O716-1)*K716)*'month 3 only'!$B$2)+('month 3 only'!$B$2*(O716-1))),IF(N716="PLACED",((((O716-1)*K716)*'month 3 only'!$B$2)-'month 3 only'!$B$2),IF(K716=0,-'month 3 only'!$B$2,IF(K716=0,-'month 3 only'!$B$2,-('month 3 only'!$B$2*2)))))))*D716))</f>
        <v>0</v>
      </c>
    </row>
    <row r="717" spans="9:18" ht="15" x14ac:dyDescent="0.2">
      <c r="I717" s="10"/>
      <c r="J717" s="10"/>
      <c r="K717" s="10"/>
      <c r="N717" s="7"/>
      <c r="O717" s="19">
        <f>((H717-1)*(1-(IF(I717="no",0,'month 3 only'!$B$3)))+1)</f>
        <v>5.0000000000000044E-2</v>
      </c>
      <c r="P717" s="19">
        <f t="shared" si="11"/>
        <v>0</v>
      </c>
      <c r="Q7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7" s="20">
        <f>IF(ISBLANK(N717),,IF(ISBLANK(H717),,(IF(N717="WON-EW",((((O717-1)*K717)*'month 3 only'!$B$2)+('month 3 only'!$B$2*(O717-1))),IF(N717="WON",((((O717-1)*K717)*'month 3 only'!$B$2)+('month 3 only'!$B$2*(O717-1))),IF(N717="PLACED",((((O717-1)*K717)*'month 3 only'!$B$2)-'month 3 only'!$B$2),IF(K717=0,-'month 3 only'!$B$2,IF(K717=0,-'month 3 only'!$B$2,-('month 3 only'!$B$2*2)))))))*D717))</f>
        <v>0</v>
      </c>
    </row>
    <row r="718" spans="9:18" ht="15" x14ac:dyDescent="0.2">
      <c r="I718" s="10"/>
      <c r="J718" s="10"/>
      <c r="K718" s="10"/>
      <c r="N718" s="7"/>
      <c r="O718" s="19">
        <f>((H718-1)*(1-(IF(I718="no",0,'month 3 only'!$B$3)))+1)</f>
        <v>5.0000000000000044E-2</v>
      </c>
      <c r="P718" s="19">
        <f t="shared" si="11"/>
        <v>0</v>
      </c>
      <c r="Q7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8" s="20">
        <f>IF(ISBLANK(N718),,IF(ISBLANK(H718),,(IF(N718="WON-EW",((((O718-1)*K718)*'month 3 only'!$B$2)+('month 3 only'!$B$2*(O718-1))),IF(N718="WON",((((O718-1)*K718)*'month 3 only'!$B$2)+('month 3 only'!$B$2*(O718-1))),IF(N718="PLACED",((((O718-1)*K718)*'month 3 only'!$B$2)-'month 3 only'!$B$2),IF(K718=0,-'month 3 only'!$B$2,IF(K718=0,-'month 3 only'!$B$2,-('month 3 only'!$B$2*2)))))))*D718))</f>
        <v>0</v>
      </c>
    </row>
    <row r="719" spans="9:18" ht="15" x14ac:dyDescent="0.2">
      <c r="I719" s="10"/>
      <c r="J719" s="10"/>
      <c r="K719" s="10"/>
      <c r="N719" s="7"/>
      <c r="O719" s="19">
        <f>((H719-1)*(1-(IF(I719="no",0,'month 3 only'!$B$3)))+1)</f>
        <v>5.0000000000000044E-2</v>
      </c>
      <c r="P719" s="19">
        <f t="shared" si="11"/>
        <v>0</v>
      </c>
      <c r="Q7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9" s="20">
        <f>IF(ISBLANK(N719),,IF(ISBLANK(H719),,(IF(N719="WON-EW",((((O719-1)*K719)*'month 3 only'!$B$2)+('month 3 only'!$B$2*(O719-1))),IF(N719="WON",((((O719-1)*K719)*'month 3 only'!$B$2)+('month 3 only'!$B$2*(O719-1))),IF(N719="PLACED",((((O719-1)*K719)*'month 3 only'!$B$2)-'month 3 only'!$B$2),IF(K719=0,-'month 3 only'!$B$2,IF(K719=0,-'month 3 only'!$B$2,-('month 3 only'!$B$2*2)))))))*D719))</f>
        <v>0</v>
      </c>
    </row>
    <row r="720" spans="9:18" ht="15" x14ac:dyDescent="0.2">
      <c r="I720" s="10"/>
      <c r="J720" s="10"/>
      <c r="K720" s="10"/>
      <c r="N720" s="7"/>
      <c r="O720" s="19">
        <f>((H720-1)*(1-(IF(I720="no",0,'month 3 only'!$B$3)))+1)</f>
        <v>5.0000000000000044E-2</v>
      </c>
      <c r="P720" s="19">
        <f t="shared" si="11"/>
        <v>0</v>
      </c>
      <c r="Q7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0" s="20">
        <f>IF(ISBLANK(N720),,IF(ISBLANK(H720),,(IF(N720="WON-EW",((((O720-1)*K720)*'month 3 only'!$B$2)+('month 3 only'!$B$2*(O720-1))),IF(N720="WON",((((O720-1)*K720)*'month 3 only'!$B$2)+('month 3 only'!$B$2*(O720-1))),IF(N720="PLACED",((((O720-1)*K720)*'month 3 only'!$B$2)-'month 3 only'!$B$2),IF(K720=0,-'month 3 only'!$B$2,IF(K720=0,-'month 3 only'!$B$2,-('month 3 only'!$B$2*2)))))))*D720))</f>
        <v>0</v>
      </c>
    </row>
    <row r="721" spans="9:18" ht="15" x14ac:dyDescent="0.2">
      <c r="I721" s="10"/>
      <c r="J721" s="10"/>
      <c r="K721" s="10"/>
      <c r="N721" s="7"/>
      <c r="O721" s="19">
        <f>((H721-1)*(1-(IF(I721="no",0,'month 3 only'!$B$3)))+1)</f>
        <v>5.0000000000000044E-2</v>
      </c>
      <c r="P721" s="19">
        <f t="shared" si="11"/>
        <v>0</v>
      </c>
      <c r="Q7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1" s="20">
        <f>IF(ISBLANK(N721),,IF(ISBLANK(H721),,(IF(N721="WON-EW",((((O721-1)*K721)*'month 3 only'!$B$2)+('month 3 only'!$B$2*(O721-1))),IF(N721="WON",((((O721-1)*K721)*'month 3 only'!$B$2)+('month 3 only'!$B$2*(O721-1))),IF(N721="PLACED",((((O721-1)*K721)*'month 3 only'!$B$2)-'month 3 only'!$B$2),IF(K721=0,-'month 3 only'!$B$2,IF(K721=0,-'month 3 only'!$B$2,-('month 3 only'!$B$2*2)))))))*D721))</f>
        <v>0</v>
      </c>
    </row>
    <row r="722" spans="9:18" ht="15" x14ac:dyDescent="0.2">
      <c r="I722" s="10"/>
      <c r="J722" s="10"/>
      <c r="K722" s="10"/>
      <c r="N722" s="7"/>
      <c r="O722" s="19">
        <f>((H722-1)*(1-(IF(I722="no",0,'month 3 only'!$B$3)))+1)</f>
        <v>5.0000000000000044E-2</v>
      </c>
      <c r="P722" s="19">
        <f t="shared" si="11"/>
        <v>0</v>
      </c>
      <c r="Q7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2" s="20">
        <f>IF(ISBLANK(N722),,IF(ISBLANK(H722),,(IF(N722="WON-EW",((((O722-1)*K722)*'month 3 only'!$B$2)+('month 3 only'!$B$2*(O722-1))),IF(N722="WON",((((O722-1)*K722)*'month 3 only'!$B$2)+('month 3 only'!$B$2*(O722-1))),IF(N722="PLACED",((((O722-1)*K722)*'month 3 only'!$B$2)-'month 3 only'!$B$2),IF(K722=0,-'month 3 only'!$B$2,IF(K722=0,-'month 3 only'!$B$2,-('month 3 only'!$B$2*2)))))))*D722))</f>
        <v>0</v>
      </c>
    </row>
    <row r="723" spans="9:18" ht="15" x14ac:dyDescent="0.2">
      <c r="I723" s="10"/>
      <c r="J723" s="10"/>
      <c r="K723" s="10"/>
      <c r="N723" s="7"/>
      <c r="O723" s="19">
        <f>((H723-1)*(1-(IF(I723="no",0,'month 3 only'!$B$3)))+1)</f>
        <v>5.0000000000000044E-2</v>
      </c>
      <c r="P723" s="19">
        <f t="shared" si="11"/>
        <v>0</v>
      </c>
      <c r="Q7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3" s="20">
        <f>IF(ISBLANK(N723),,IF(ISBLANK(H723),,(IF(N723="WON-EW",((((O723-1)*K723)*'month 3 only'!$B$2)+('month 3 only'!$B$2*(O723-1))),IF(N723="WON",((((O723-1)*K723)*'month 3 only'!$B$2)+('month 3 only'!$B$2*(O723-1))),IF(N723="PLACED",((((O723-1)*K723)*'month 3 only'!$B$2)-'month 3 only'!$B$2),IF(K723=0,-'month 3 only'!$B$2,IF(K723=0,-'month 3 only'!$B$2,-('month 3 only'!$B$2*2)))))))*D723))</f>
        <v>0</v>
      </c>
    </row>
    <row r="724" spans="9:18" ht="15" x14ac:dyDescent="0.2">
      <c r="I724" s="10"/>
      <c r="J724" s="10"/>
      <c r="K724" s="10"/>
      <c r="N724" s="7"/>
      <c r="O724" s="19">
        <f>((H724-1)*(1-(IF(I724="no",0,'month 3 only'!$B$3)))+1)</f>
        <v>5.0000000000000044E-2</v>
      </c>
      <c r="P724" s="19">
        <f t="shared" si="11"/>
        <v>0</v>
      </c>
      <c r="Q7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4" s="20">
        <f>IF(ISBLANK(N724),,IF(ISBLANK(H724),,(IF(N724="WON-EW",((((O724-1)*K724)*'month 3 only'!$B$2)+('month 3 only'!$B$2*(O724-1))),IF(N724="WON",((((O724-1)*K724)*'month 3 only'!$B$2)+('month 3 only'!$B$2*(O724-1))),IF(N724="PLACED",((((O724-1)*K724)*'month 3 only'!$B$2)-'month 3 only'!$B$2),IF(K724=0,-'month 3 only'!$B$2,IF(K724=0,-'month 3 only'!$B$2,-('month 3 only'!$B$2*2)))))))*D724))</f>
        <v>0</v>
      </c>
    </row>
    <row r="725" spans="9:18" ht="15" x14ac:dyDescent="0.2">
      <c r="I725" s="10"/>
      <c r="J725" s="10"/>
      <c r="K725" s="10"/>
      <c r="N725" s="7"/>
      <c r="O725" s="19">
        <f>((H725-1)*(1-(IF(I725="no",0,'month 3 only'!$B$3)))+1)</f>
        <v>5.0000000000000044E-2</v>
      </c>
      <c r="P725" s="19">
        <f t="shared" si="11"/>
        <v>0</v>
      </c>
      <c r="Q7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5" s="20">
        <f>IF(ISBLANK(N725),,IF(ISBLANK(H725),,(IF(N725="WON-EW",((((O725-1)*K725)*'month 3 only'!$B$2)+('month 3 only'!$B$2*(O725-1))),IF(N725="WON",((((O725-1)*K725)*'month 3 only'!$B$2)+('month 3 only'!$B$2*(O725-1))),IF(N725="PLACED",((((O725-1)*K725)*'month 3 only'!$B$2)-'month 3 only'!$B$2),IF(K725=0,-'month 3 only'!$B$2,IF(K725=0,-'month 3 only'!$B$2,-('month 3 only'!$B$2*2)))))))*D725))</f>
        <v>0</v>
      </c>
    </row>
    <row r="726" spans="9:18" ht="15" x14ac:dyDescent="0.2">
      <c r="I726" s="10"/>
      <c r="J726" s="10"/>
      <c r="K726" s="10"/>
      <c r="N726" s="7"/>
      <c r="O726" s="19">
        <f>((H726-1)*(1-(IF(I726="no",0,'month 3 only'!$B$3)))+1)</f>
        <v>5.0000000000000044E-2</v>
      </c>
      <c r="P726" s="19">
        <f t="shared" si="11"/>
        <v>0</v>
      </c>
      <c r="Q7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6" s="20">
        <f>IF(ISBLANK(N726),,IF(ISBLANK(H726),,(IF(N726="WON-EW",((((O726-1)*K726)*'month 3 only'!$B$2)+('month 3 only'!$B$2*(O726-1))),IF(N726="WON",((((O726-1)*K726)*'month 3 only'!$B$2)+('month 3 only'!$B$2*(O726-1))),IF(N726="PLACED",((((O726-1)*K726)*'month 3 only'!$B$2)-'month 3 only'!$B$2),IF(K726=0,-'month 3 only'!$B$2,IF(K726=0,-'month 3 only'!$B$2,-('month 3 only'!$B$2*2)))))))*D726))</f>
        <v>0</v>
      </c>
    </row>
    <row r="727" spans="9:18" ht="15" x14ac:dyDescent="0.2">
      <c r="I727" s="10"/>
      <c r="J727" s="10"/>
      <c r="K727" s="10"/>
      <c r="N727" s="7"/>
      <c r="O727" s="19">
        <f>((H727-1)*(1-(IF(I727="no",0,'month 3 only'!$B$3)))+1)</f>
        <v>5.0000000000000044E-2</v>
      </c>
      <c r="P727" s="19">
        <f t="shared" ref="P727:P790" si="12">D727*IF(J727="yes",2,1)</f>
        <v>0</v>
      </c>
      <c r="Q7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7" s="20">
        <f>IF(ISBLANK(N727),,IF(ISBLANK(H727),,(IF(N727="WON-EW",((((O727-1)*K727)*'month 3 only'!$B$2)+('month 3 only'!$B$2*(O727-1))),IF(N727="WON",((((O727-1)*K727)*'month 3 only'!$B$2)+('month 3 only'!$B$2*(O727-1))),IF(N727="PLACED",((((O727-1)*K727)*'month 3 only'!$B$2)-'month 3 only'!$B$2),IF(K727=0,-'month 3 only'!$B$2,IF(K727=0,-'month 3 only'!$B$2,-('month 3 only'!$B$2*2)))))))*D727))</f>
        <v>0</v>
      </c>
    </row>
    <row r="728" spans="9:18" ht="15" x14ac:dyDescent="0.2">
      <c r="I728" s="10"/>
      <c r="J728" s="10"/>
      <c r="K728" s="10"/>
      <c r="N728" s="7"/>
      <c r="O728" s="19">
        <f>((H728-1)*(1-(IF(I728="no",0,'month 3 only'!$B$3)))+1)</f>
        <v>5.0000000000000044E-2</v>
      </c>
      <c r="P728" s="19">
        <f t="shared" si="12"/>
        <v>0</v>
      </c>
      <c r="Q7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8" s="20">
        <f>IF(ISBLANK(N728),,IF(ISBLANK(H728),,(IF(N728="WON-EW",((((O728-1)*K728)*'month 3 only'!$B$2)+('month 3 only'!$B$2*(O728-1))),IF(N728="WON",((((O728-1)*K728)*'month 3 only'!$B$2)+('month 3 only'!$B$2*(O728-1))),IF(N728="PLACED",((((O728-1)*K728)*'month 3 only'!$B$2)-'month 3 only'!$B$2),IF(K728=0,-'month 3 only'!$B$2,IF(K728=0,-'month 3 only'!$B$2,-('month 3 only'!$B$2*2)))))))*D728))</f>
        <v>0</v>
      </c>
    </row>
    <row r="729" spans="9:18" ht="15" x14ac:dyDescent="0.2">
      <c r="I729" s="10"/>
      <c r="J729" s="10"/>
      <c r="K729" s="10"/>
      <c r="N729" s="7"/>
      <c r="O729" s="19">
        <f>((H729-1)*(1-(IF(I729="no",0,'month 3 only'!$B$3)))+1)</f>
        <v>5.0000000000000044E-2</v>
      </c>
      <c r="P729" s="19">
        <f t="shared" si="12"/>
        <v>0</v>
      </c>
      <c r="Q7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9" s="20">
        <f>IF(ISBLANK(N729),,IF(ISBLANK(H729),,(IF(N729="WON-EW",((((O729-1)*K729)*'month 3 only'!$B$2)+('month 3 only'!$B$2*(O729-1))),IF(N729="WON",((((O729-1)*K729)*'month 3 only'!$B$2)+('month 3 only'!$B$2*(O729-1))),IF(N729="PLACED",((((O729-1)*K729)*'month 3 only'!$B$2)-'month 3 only'!$B$2),IF(K729=0,-'month 3 only'!$B$2,IF(K729=0,-'month 3 only'!$B$2,-('month 3 only'!$B$2*2)))))))*D729))</f>
        <v>0</v>
      </c>
    </row>
    <row r="730" spans="9:18" ht="15" x14ac:dyDescent="0.2">
      <c r="I730" s="10"/>
      <c r="J730" s="10"/>
      <c r="K730" s="10"/>
      <c r="N730" s="7"/>
      <c r="O730" s="19">
        <f>((H730-1)*(1-(IF(I730="no",0,'month 3 only'!$B$3)))+1)</f>
        <v>5.0000000000000044E-2</v>
      </c>
      <c r="P730" s="19">
        <f t="shared" si="12"/>
        <v>0</v>
      </c>
      <c r="Q7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0" s="20">
        <f>IF(ISBLANK(N730),,IF(ISBLANK(H730),,(IF(N730="WON-EW",((((O730-1)*K730)*'month 3 only'!$B$2)+('month 3 only'!$B$2*(O730-1))),IF(N730="WON",((((O730-1)*K730)*'month 3 only'!$B$2)+('month 3 only'!$B$2*(O730-1))),IF(N730="PLACED",((((O730-1)*K730)*'month 3 only'!$B$2)-'month 3 only'!$B$2),IF(K730=0,-'month 3 only'!$B$2,IF(K730=0,-'month 3 only'!$B$2,-('month 3 only'!$B$2*2)))))))*D730))</f>
        <v>0</v>
      </c>
    </row>
    <row r="731" spans="9:18" ht="15" x14ac:dyDescent="0.2">
      <c r="I731" s="10"/>
      <c r="J731" s="10"/>
      <c r="K731" s="10"/>
      <c r="N731" s="7"/>
      <c r="O731" s="19">
        <f>((H731-1)*(1-(IF(I731="no",0,'month 3 only'!$B$3)))+1)</f>
        <v>5.0000000000000044E-2</v>
      </c>
      <c r="P731" s="19">
        <f t="shared" si="12"/>
        <v>0</v>
      </c>
      <c r="Q7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1" s="20">
        <f>IF(ISBLANK(N731),,IF(ISBLANK(H731),,(IF(N731="WON-EW",((((O731-1)*K731)*'month 3 only'!$B$2)+('month 3 only'!$B$2*(O731-1))),IF(N731="WON",((((O731-1)*K731)*'month 3 only'!$B$2)+('month 3 only'!$B$2*(O731-1))),IF(N731="PLACED",((((O731-1)*K731)*'month 3 only'!$B$2)-'month 3 only'!$B$2),IF(K731=0,-'month 3 only'!$B$2,IF(K731=0,-'month 3 only'!$B$2,-('month 3 only'!$B$2*2)))))))*D731))</f>
        <v>0</v>
      </c>
    </row>
    <row r="732" spans="9:18" ht="15" x14ac:dyDescent="0.2">
      <c r="I732" s="10"/>
      <c r="J732" s="10"/>
      <c r="K732" s="10"/>
      <c r="N732" s="7"/>
      <c r="O732" s="19">
        <f>((H732-1)*(1-(IF(I732="no",0,'month 3 only'!$B$3)))+1)</f>
        <v>5.0000000000000044E-2</v>
      </c>
      <c r="P732" s="19">
        <f t="shared" si="12"/>
        <v>0</v>
      </c>
      <c r="Q7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2" s="20">
        <f>IF(ISBLANK(N732),,IF(ISBLANK(H732),,(IF(N732="WON-EW",((((O732-1)*K732)*'month 3 only'!$B$2)+('month 3 only'!$B$2*(O732-1))),IF(N732="WON",((((O732-1)*K732)*'month 3 only'!$B$2)+('month 3 only'!$B$2*(O732-1))),IF(N732="PLACED",((((O732-1)*K732)*'month 3 only'!$B$2)-'month 3 only'!$B$2),IF(K732=0,-'month 3 only'!$B$2,IF(K732=0,-'month 3 only'!$B$2,-('month 3 only'!$B$2*2)))))))*D732))</f>
        <v>0</v>
      </c>
    </row>
    <row r="733" spans="9:18" ht="15" x14ac:dyDescent="0.2">
      <c r="I733" s="10"/>
      <c r="J733" s="10"/>
      <c r="K733" s="10"/>
      <c r="N733" s="7"/>
      <c r="O733" s="19">
        <f>((H733-1)*(1-(IF(I733="no",0,'month 3 only'!$B$3)))+1)</f>
        <v>5.0000000000000044E-2</v>
      </c>
      <c r="P733" s="19">
        <f t="shared" si="12"/>
        <v>0</v>
      </c>
      <c r="Q7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3" s="20">
        <f>IF(ISBLANK(N733),,IF(ISBLANK(H733),,(IF(N733="WON-EW",((((O733-1)*K733)*'month 3 only'!$B$2)+('month 3 only'!$B$2*(O733-1))),IF(N733="WON",((((O733-1)*K733)*'month 3 only'!$B$2)+('month 3 only'!$B$2*(O733-1))),IF(N733="PLACED",((((O733-1)*K733)*'month 3 only'!$B$2)-'month 3 only'!$B$2),IF(K733=0,-'month 3 only'!$B$2,IF(K733=0,-'month 3 only'!$B$2,-('month 3 only'!$B$2*2)))))))*D733))</f>
        <v>0</v>
      </c>
    </row>
    <row r="734" spans="9:18" ht="15" x14ac:dyDescent="0.2">
      <c r="I734" s="10"/>
      <c r="J734" s="10"/>
      <c r="K734" s="10"/>
      <c r="N734" s="7"/>
      <c r="O734" s="19">
        <f>((H734-1)*(1-(IF(I734="no",0,'month 3 only'!$B$3)))+1)</f>
        <v>5.0000000000000044E-2</v>
      </c>
      <c r="P734" s="19">
        <f t="shared" si="12"/>
        <v>0</v>
      </c>
      <c r="Q7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4" s="20">
        <f>IF(ISBLANK(N734),,IF(ISBLANK(H734),,(IF(N734="WON-EW",((((O734-1)*K734)*'month 3 only'!$B$2)+('month 3 only'!$B$2*(O734-1))),IF(N734="WON",((((O734-1)*K734)*'month 3 only'!$B$2)+('month 3 only'!$B$2*(O734-1))),IF(N734="PLACED",((((O734-1)*K734)*'month 3 only'!$B$2)-'month 3 only'!$B$2),IF(K734=0,-'month 3 only'!$B$2,IF(K734=0,-'month 3 only'!$B$2,-('month 3 only'!$B$2*2)))))))*D734))</f>
        <v>0</v>
      </c>
    </row>
    <row r="735" spans="9:18" ht="15" x14ac:dyDescent="0.2">
      <c r="I735" s="10"/>
      <c r="J735" s="10"/>
      <c r="K735" s="10"/>
      <c r="N735" s="7"/>
      <c r="O735" s="19">
        <f>((H735-1)*(1-(IF(I735="no",0,'month 3 only'!$B$3)))+1)</f>
        <v>5.0000000000000044E-2</v>
      </c>
      <c r="P735" s="19">
        <f t="shared" si="12"/>
        <v>0</v>
      </c>
      <c r="Q7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5" s="20">
        <f>IF(ISBLANK(N735),,IF(ISBLANK(H735),,(IF(N735="WON-EW",((((O735-1)*K735)*'month 3 only'!$B$2)+('month 3 only'!$B$2*(O735-1))),IF(N735="WON",((((O735-1)*K735)*'month 3 only'!$B$2)+('month 3 only'!$B$2*(O735-1))),IF(N735="PLACED",((((O735-1)*K735)*'month 3 only'!$B$2)-'month 3 only'!$B$2),IF(K735=0,-'month 3 only'!$B$2,IF(K735=0,-'month 3 only'!$B$2,-('month 3 only'!$B$2*2)))))))*D735))</f>
        <v>0</v>
      </c>
    </row>
    <row r="736" spans="9:18" ht="15" x14ac:dyDescent="0.2">
      <c r="I736" s="10"/>
      <c r="J736" s="10"/>
      <c r="K736" s="10"/>
      <c r="N736" s="7"/>
      <c r="O736" s="19">
        <f>((H736-1)*(1-(IF(I736="no",0,'month 3 only'!$B$3)))+1)</f>
        <v>5.0000000000000044E-2</v>
      </c>
      <c r="P736" s="19">
        <f t="shared" si="12"/>
        <v>0</v>
      </c>
      <c r="Q7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6" s="20">
        <f>IF(ISBLANK(N736),,IF(ISBLANK(H736),,(IF(N736="WON-EW",((((O736-1)*K736)*'month 3 only'!$B$2)+('month 3 only'!$B$2*(O736-1))),IF(N736="WON",((((O736-1)*K736)*'month 3 only'!$B$2)+('month 3 only'!$B$2*(O736-1))),IF(N736="PLACED",((((O736-1)*K736)*'month 3 only'!$B$2)-'month 3 only'!$B$2),IF(K736=0,-'month 3 only'!$B$2,IF(K736=0,-'month 3 only'!$B$2,-('month 3 only'!$B$2*2)))))))*D736))</f>
        <v>0</v>
      </c>
    </row>
    <row r="737" spans="9:18" ht="15" x14ac:dyDescent="0.2">
      <c r="I737" s="10"/>
      <c r="J737" s="10"/>
      <c r="K737" s="10"/>
      <c r="N737" s="7"/>
      <c r="O737" s="19">
        <f>((H737-1)*(1-(IF(I737="no",0,'month 3 only'!$B$3)))+1)</f>
        <v>5.0000000000000044E-2</v>
      </c>
      <c r="P737" s="19">
        <f t="shared" si="12"/>
        <v>0</v>
      </c>
      <c r="Q7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7" s="20">
        <f>IF(ISBLANK(N737),,IF(ISBLANK(H737),,(IF(N737="WON-EW",((((O737-1)*K737)*'month 3 only'!$B$2)+('month 3 only'!$B$2*(O737-1))),IF(N737="WON",((((O737-1)*K737)*'month 3 only'!$B$2)+('month 3 only'!$B$2*(O737-1))),IF(N737="PLACED",((((O737-1)*K737)*'month 3 only'!$B$2)-'month 3 only'!$B$2),IF(K737=0,-'month 3 only'!$B$2,IF(K737=0,-'month 3 only'!$B$2,-('month 3 only'!$B$2*2)))))))*D737))</f>
        <v>0</v>
      </c>
    </row>
    <row r="738" spans="9:18" ht="15" x14ac:dyDescent="0.2">
      <c r="I738" s="10"/>
      <c r="J738" s="10"/>
      <c r="K738" s="10"/>
      <c r="N738" s="7"/>
      <c r="O738" s="19">
        <f>((H738-1)*(1-(IF(I738="no",0,'month 3 only'!$B$3)))+1)</f>
        <v>5.0000000000000044E-2</v>
      </c>
      <c r="P738" s="19">
        <f t="shared" si="12"/>
        <v>0</v>
      </c>
      <c r="Q7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8" s="20">
        <f>IF(ISBLANK(N738),,IF(ISBLANK(H738),,(IF(N738="WON-EW",((((O738-1)*K738)*'month 3 only'!$B$2)+('month 3 only'!$B$2*(O738-1))),IF(N738="WON",((((O738-1)*K738)*'month 3 only'!$B$2)+('month 3 only'!$B$2*(O738-1))),IF(N738="PLACED",((((O738-1)*K738)*'month 3 only'!$B$2)-'month 3 only'!$B$2),IF(K738=0,-'month 3 only'!$B$2,IF(K738=0,-'month 3 only'!$B$2,-('month 3 only'!$B$2*2)))))))*D738))</f>
        <v>0</v>
      </c>
    </row>
    <row r="739" spans="9:18" ht="15" x14ac:dyDescent="0.2">
      <c r="I739" s="10"/>
      <c r="J739" s="10"/>
      <c r="K739" s="10"/>
      <c r="N739" s="7"/>
      <c r="O739" s="19">
        <f>((H739-1)*(1-(IF(I739="no",0,'month 3 only'!$B$3)))+1)</f>
        <v>5.0000000000000044E-2</v>
      </c>
      <c r="P739" s="19">
        <f t="shared" si="12"/>
        <v>0</v>
      </c>
      <c r="Q7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9" s="20">
        <f>IF(ISBLANK(N739),,IF(ISBLANK(H739),,(IF(N739="WON-EW",((((O739-1)*K739)*'month 3 only'!$B$2)+('month 3 only'!$B$2*(O739-1))),IF(N739="WON",((((O739-1)*K739)*'month 3 only'!$B$2)+('month 3 only'!$B$2*(O739-1))),IF(N739="PLACED",((((O739-1)*K739)*'month 3 only'!$B$2)-'month 3 only'!$B$2),IF(K739=0,-'month 3 only'!$B$2,IF(K739=0,-'month 3 only'!$B$2,-('month 3 only'!$B$2*2)))))))*D739))</f>
        <v>0</v>
      </c>
    </row>
    <row r="740" spans="9:18" ht="15" x14ac:dyDescent="0.2">
      <c r="I740" s="10"/>
      <c r="J740" s="10"/>
      <c r="K740" s="10"/>
      <c r="N740" s="7"/>
      <c r="O740" s="19">
        <f>((H740-1)*(1-(IF(I740="no",0,'month 3 only'!$B$3)))+1)</f>
        <v>5.0000000000000044E-2</v>
      </c>
      <c r="P740" s="19">
        <f t="shared" si="12"/>
        <v>0</v>
      </c>
      <c r="Q7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0" s="20">
        <f>IF(ISBLANK(N740),,IF(ISBLANK(H740),,(IF(N740="WON-EW",((((O740-1)*K740)*'month 3 only'!$B$2)+('month 3 only'!$B$2*(O740-1))),IF(N740="WON",((((O740-1)*K740)*'month 3 only'!$B$2)+('month 3 only'!$B$2*(O740-1))),IF(N740="PLACED",((((O740-1)*K740)*'month 3 only'!$B$2)-'month 3 only'!$B$2),IF(K740=0,-'month 3 only'!$B$2,IF(K740=0,-'month 3 only'!$B$2,-('month 3 only'!$B$2*2)))))))*D740))</f>
        <v>0</v>
      </c>
    </row>
    <row r="741" spans="9:18" ht="15" x14ac:dyDescent="0.2">
      <c r="I741" s="10"/>
      <c r="J741" s="10"/>
      <c r="K741" s="10"/>
      <c r="N741" s="7"/>
      <c r="O741" s="19">
        <f>((H741-1)*(1-(IF(I741="no",0,'month 3 only'!$B$3)))+1)</f>
        <v>5.0000000000000044E-2</v>
      </c>
      <c r="P741" s="19">
        <f t="shared" si="12"/>
        <v>0</v>
      </c>
      <c r="Q7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1" s="20">
        <f>IF(ISBLANK(N741),,IF(ISBLANK(H741),,(IF(N741="WON-EW",((((O741-1)*K741)*'month 3 only'!$B$2)+('month 3 only'!$B$2*(O741-1))),IF(N741="WON",((((O741-1)*K741)*'month 3 only'!$B$2)+('month 3 only'!$B$2*(O741-1))),IF(N741="PLACED",((((O741-1)*K741)*'month 3 only'!$B$2)-'month 3 only'!$B$2),IF(K741=0,-'month 3 only'!$B$2,IF(K741=0,-'month 3 only'!$B$2,-('month 3 only'!$B$2*2)))))))*D741))</f>
        <v>0</v>
      </c>
    </row>
    <row r="742" spans="9:18" ht="15" x14ac:dyDescent="0.2">
      <c r="I742" s="10"/>
      <c r="J742" s="10"/>
      <c r="K742" s="10"/>
      <c r="N742" s="7"/>
      <c r="O742" s="19">
        <f>((H742-1)*(1-(IF(I742="no",0,'month 3 only'!$B$3)))+1)</f>
        <v>5.0000000000000044E-2</v>
      </c>
      <c r="P742" s="19">
        <f t="shared" si="12"/>
        <v>0</v>
      </c>
      <c r="Q7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2" s="20">
        <f>IF(ISBLANK(N742),,IF(ISBLANK(H742),,(IF(N742="WON-EW",((((O742-1)*K742)*'month 3 only'!$B$2)+('month 3 only'!$B$2*(O742-1))),IF(N742="WON",((((O742-1)*K742)*'month 3 only'!$B$2)+('month 3 only'!$B$2*(O742-1))),IF(N742="PLACED",((((O742-1)*K742)*'month 3 only'!$B$2)-'month 3 only'!$B$2),IF(K742=0,-'month 3 only'!$B$2,IF(K742=0,-'month 3 only'!$B$2,-('month 3 only'!$B$2*2)))))))*D742))</f>
        <v>0</v>
      </c>
    </row>
    <row r="743" spans="9:18" ht="15" x14ac:dyDescent="0.2">
      <c r="I743" s="10"/>
      <c r="J743" s="10"/>
      <c r="K743" s="10"/>
      <c r="N743" s="7"/>
      <c r="O743" s="19">
        <f>((H743-1)*(1-(IF(I743="no",0,'month 3 only'!$B$3)))+1)</f>
        <v>5.0000000000000044E-2</v>
      </c>
      <c r="P743" s="19">
        <f t="shared" si="12"/>
        <v>0</v>
      </c>
      <c r="Q7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3" s="20">
        <f>IF(ISBLANK(N743),,IF(ISBLANK(H743),,(IF(N743="WON-EW",((((O743-1)*K743)*'month 3 only'!$B$2)+('month 3 only'!$B$2*(O743-1))),IF(N743="WON",((((O743-1)*K743)*'month 3 only'!$B$2)+('month 3 only'!$B$2*(O743-1))),IF(N743="PLACED",((((O743-1)*K743)*'month 3 only'!$B$2)-'month 3 only'!$B$2),IF(K743=0,-'month 3 only'!$B$2,IF(K743=0,-'month 3 only'!$B$2,-('month 3 only'!$B$2*2)))))))*D743))</f>
        <v>0</v>
      </c>
    </row>
    <row r="744" spans="9:18" ht="15" x14ac:dyDescent="0.2">
      <c r="I744" s="10"/>
      <c r="J744" s="10"/>
      <c r="K744" s="10"/>
      <c r="N744" s="7"/>
      <c r="O744" s="19">
        <f>((H744-1)*(1-(IF(I744="no",0,'month 3 only'!$B$3)))+1)</f>
        <v>5.0000000000000044E-2</v>
      </c>
      <c r="P744" s="19">
        <f t="shared" si="12"/>
        <v>0</v>
      </c>
      <c r="Q7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4" s="20">
        <f>IF(ISBLANK(N744),,IF(ISBLANK(H744),,(IF(N744="WON-EW",((((O744-1)*K744)*'month 3 only'!$B$2)+('month 3 only'!$B$2*(O744-1))),IF(N744="WON",((((O744-1)*K744)*'month 3 only'!$B$2)+('month 3 only'!$B$2*(O744-1))),IF(N744="PLACED",((((O744-1)*K744)*'month 3 only'!$B$2)-'month 3 only'!$B$2),IF(K744=0,-'month 3 only'!$B$2,IF(K744=0,-'month 3 only'!$B$2,-('month 3 only'!$B$2*2)))))))*D744))</f>
        <v>0</v>
      </c>
    </row>
    <row r="745" spans="9:18" ht="15" x14ac:dyDescent="0.2">
      <c r="I745" s="10"/>
      <c r="J745" s="10"/>
      <c r="K745" s="10"/>
      <c r="N745" s="7"/>
      <c r="O745" s="19">
        <f>((H745-1)*(1-(IF(I745="no",0,'month 3 only'!$B$3)))+1)</f>
        <v>5.0000000000000044E-2</v>
      </c>
      <c r="P745" s="19">
        <f t="shared" si="12"/>
        <v>0</v>
      </c>
      <c r="Q7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5" s="20">
        <f>IF(ISBLANK(N745),,IF(ISBLANK(H745),,(IF(N745="WON-EW",((((O745-1)*K745)*'month 3 only'!$B$2)+('month 3 only'!$B$2*(O745-1))),IF(N745="WON",((((O745-1)*K745)*'month 3 only'!$B$2)+('month 3 only'!$B$2*(O745-1))),IF(N745="PLACED",((((O745-1)*K745)*'month 3 only'!$B$2)-'month 3 only'!$B$2),IF(K745=0,-'month 3 only'!$B$2,IF(K745=0,-'month 3 only'!$B$2,-('month 3 only'!$B$2*2)))))))*D745))</f>
        <v>0</v>
      </c>
    </row>
    <row r="746" spans="9:18" ht="15" x14ac:dyDescent="0.2">
      <c r="I746" s="10"/>
      <c r="J746" s="10"/>
      <c r="K746" s="10"/>
      <c r="N746" s="7"/>
      <c r="O746" s="19">
        <f>((H746-1)*(1-(IF(I746="no",0,'month 3 only'!$B$3)))+1)</f>
        <v>5.0000000000000044E-2</v>
      </c>
      <c r="P746" s="19">
        <f t="shared" si="12"/>
        <v>0</v>
      </c>
      <c r="Q7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6" s="20">
        <f>IF(ISBLANK(N746),,IF(ISBLANK(H746),,(IF(N746="WON-EW",((((O746-1)*K746)*'month 3 only'!$B$2)+('month 3 only'!$B$2*(O746-1))),IF(N746="WON",((((O746-1)*K746)*'month 3 only'!$B$2)+('month 3 only'!$B$2*(O746-1))),IF(N746="PLACED",((((O746-1)*K746)*'month 3 only'!$B$2)-'month 3 only'!$B$2),IF(K746=0,-'month 3 only'!$B$2,IF(K746=0,-'month 3 only'!$B$2,-('month 3 only'!$B$2*2)))))))*D746))</f>
        <v>0</v>
      </c>
    </row>
    <row r="747" spans="9:18" ht="15" x14ac:dyDescent="0.2">
      <c r="I747" s="10"/>
      <c r="J747" s="10"/>
      <c r="K747" s="10"/>
      <c r="N747" s="7"/>
      <c r="O747" s="19">
        <f>((H747-1)*(1-(IF(I747="no",0,'month 3 only'!$B$3)))+1)</f>
        <v>5.0000000000000044E-2</v>
      </c>
      <c r="P747" s="19">
        <f t="shared" si="12"/>
        <v>0</v>
      </c>
      <c r="Q7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7" s="20">
        <f>IF(ISBLANK(N747),,IF(ISBLANK(H747),,(IF(N747="WON-EW",((((O747-1)*K747)*'month 3 only'!$B$2)+('month 3 only'!$B$2*(O747-1))),IF(N747="WON",((((O747-1)*K747)*'month 3 only'!$B$2)+('month 3 only'!$B$2*(O747-1))),IF(N747="PLACED",((((O747-1)*K747)*'month 3 only'!$B$2)-'month 3 only'!$B$2),IF(K747=0,-'month 3 only'!$B$2,IF(K747=0,-'month 3 only'!$B$2,-('month 3 only'!$B$2*2)))))))*D747))</f>
        <v>0</v>
      </c>
    </row>
    <row r="748" spans="9:18" ht="15" x14ac:dyDescent="0.2">
      <c r="I748" s="10"/>
      <c r="J748" s="10"/>
      <c r="K748" s="10"/>
      <c r="N748" s="7"/>
      <c r="O748" s="19">
        <f>((H748-1)*(1-(IF(I748="no",0,'month 3 only'!$B$3)))+1)</f>
        <v>5.0000000000000044E-2</v>
      </c>
      <c r="P748" s="19">
        <f t="shared" si="12"/>
        <v>0</v>
      </c>
      <c r="Q7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8" s="20">
        <f>IF(ISBLANK(N748),,IF(ISBLANK(H748),,(IF(N748="WON-EW",((((O748-1)*K748)*'month 3 only'!$B$2)+('month 3 only'!$B$2*(O748-1))),IF(N748="WON",((((O748-1)*K748)*'month 3 only'!$B$2)+('month 3 only'!$B$2*(O748-1))),IF(N748="PLACED",((((O748-1)*K748)*'month 3 only'!$B$2)-'month 3 only'!$B$2),IF(K748=0,-'month 3 only'!$B$2,IF(K748=0,-'month 3 only'!$B$2,-('month 3 only'!$B$2*2)))))))*D748))</f>
        <v>0</v>
      </c>
    </row>
    <row r="749" spans="9:18" ht="15" x14ac:dyDescent="0.2">
      <c r="I749" s="10"/>
      <c r="J749" s="10"/>
      <c r="K749" s="10"/>
      <c r="N749" s="7"/>
      <c r="O749" s="19">
        <f>((H749-1)*(1-(IF(I749="no",0,'month 3 only'!$B$3)))+1)</f>
        <v>5.0000000000000044E-2</v>
      </c>
      <c r="P749" s="19">
        <f t="shared" si="12"/>
        <v>0</v>
      </c>
      <c r="Q7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9" s="20">
        <f>IF(ISBLANK(N749),,IF(ISBLANK(H749),,(IF(N749="WON-EW",((((O749-1)*K749)*'month 3 only'!$B$2)+('month 3 only'!$B$2*(O749-1))),IF(N749="WON",((((O749-1)*K749)*'month 3 only'!$B$2)+('month 3 only'!$B$2*(O749-1))),IF(N749="PLACED",((((O749-1)*K749)*'month 3 only'!$B$2)-'month 3 only'!$B$2),IF(K749=0,-'month 3 only'!$B$2,IF(K749=0,-'month 3 only'!$B$2,-('month 3 only'!$B$2*2)))))))*D749))</f>
        <v>0</v>
      </c>
    </row>
    <row r="750" spans="9:18" ht="15" x14ac:dyDescent="0.2">
      <c r="I750" s="10"/>
      <c r="J750" s="10"/>
      <c r="K750" s="10"/>
      <c r="N750" s="7"/>
      <c r="O750" s="19">
        <f>((H750-1)*(1-(IF(I750="no",0,'month 3 only'!$B$3)))+1)</f>
        <v>5.0000000000000044E-2</v>
      </c>
      <c r="P750" s="19">
        <f t="shared" si="12"/>
        <v>0</v>
      </c>
      <c r="Q7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0" s="20">
        <f>IF(ISBLANK(N750),,IF(ISBLANK(H750),,(IF(N750="WON-EW",((((O750-1)*K750)*'month 3 only'!$B$2)+('month 3 only'!$B$2*(O750-1))),IF(N750="WON",((((O750-1)*K750)*'month 3 only'!$B$2)+('month 3 only'!$B$2*(O750-1))),IF(N750="PLACED",((((O750-1)*K750)*'month 3 only'!$B$2)-'month 3 only'!$B$2),IF(K750=0,-'month 3 only'!$B$2,IF(K750=0,-'month 3 only'!$B$2,-('month 3 only'!$B$2*2)))))))*D750))</f>
        <v>0</v>
      </c>
    </row>
    <row r="751" spans="9:18" ht="15" x14ac:dyDescent="0.2">
      <c r="I751" s="10"/>
      <c r="J751" s="10"/>
      <c r="K751" s="10"/>
      <c r="N751" s="7"/>
      <c r="O751" s="19">
        <f>((H751-1)*(1-(IF(I751="no",0,'month 3 only'!$B$3)))+1)</f>
        <v>5.0000000000000044E-2</v>
      </c>
      <c r="P751" s="19">
        <f t="shared" si="12"/>
        <v>0</v>
      </c>
      <c r="Q7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1" s="20">
        <f>IF(ISBLANK(N751),,IF(ISBLANK(H751),,(IF(N751="WON-EW",((((O751-1)*K751)*'month 3 only'!$B$2)+('month 3 only'!$B$2*(O751-1))),IF(N751="WON",((((O751-1)*K751)*'month 3 only'!$B$2)+('month 3 only'!$B$2*(O751-1))),IF(N751="PLACED",((((O751-1)*K751)*'month 3 only'!$B$2)-'month 3 only'!$B$2),IF(K751=0,-'month 3 only'!$B$2,IF(K751=0,-'month 3 only'!$B$2,-('month 3 only'!$B$2*2)))))))*D751))</f>
        <v>0</v>
      </c>
    </row>
    <row r="752" spans="9:18" ht="15" x14ac:dyDescent="0.2">
      <c r="I752" s="10"/>
      <c r="J752" s="10"/>
      <c r="K752" s="10"/>
      <c r="N752" s="7"/>
      <c r="O752" s="19">
        <f>((H752-1)*(1-(IF(I752="no",0,'month 3 only'!$B$3)))+1)</f>
        <v>5.0000000000000044E-2</v>
      </c>
      <c r="P752" s="19">
        <f t="shared" si="12"/>
        <v>0</v>
      </c>
      <c r="Q7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2" s="20">
        <f>IF(ISBLANK(N752),,IF(ISBLANK(H752),,(IF(N752="WON-EW",((((O752-1)*K752)*'month 3 only'!$B$2)+('month 3 only'!$B$2*(O752-1))),IF(N752="WON",((((O752-1)*K752)*'month 3 only'!$B$2)+('month 3 only'!$B$2*(O752-1))),IF(N752="PLACED",((((O752-1)*K752)*'month 3 only'!$B$2)-'month 3 only'!$B$2),IF(K752=0,-'month 3 only'!$B$2,IF(K752=0,-'month 3 only'!$B$2,-('month 3 only'!$B$2*2)))))))*D752))</f>
        <v>0</v>
      </c>
    </row>
    <row r="753" spans="9:18" ht="15" x14ac:dyDescent="0.2">
      <c r="I753" s="10"/>
      <c r="J753" s="10"/>
      <c r="K753" s="10"/>
      <c r="N753" s="7"/>
      <c r="O753" s="19">
        <f>((H753-1)*(1-(IF(I753="no",0,'month 3 only'!$B$3)))+1)</f>
        <v>5.0000000000000044E-2</v>
      </c>
      <c r="P753" s="19">
        <f t="shared" si="12"/>
        <v>0</v>
      </c>
      <c r="Q7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3" s="20">
        <f>IF(ISBLANK(N753),,IF(ISBLANK(H753),,(IF(N753="WON-EW",((((O753-1)*K753)*'month 3 only'!$B$2)+('month 3 only'!$B$2*(O753-1))),IF(N753="WON",((((O753-1)*K753)*'month 3 only'!$B$2)+('month 3 only'!$B$2*(O753-1))),IF(N753="PLACED",((((O753-1)*K753)*'month 3 only'!$B$2)-'month 3 only'!$B$2),IF(K753=0,-'month 3 only'!$B$2,IF(K753=0,-'month 3 only'!$B$2,-('month 3 only'!$B$2*2)))))))*D753))</f>
        <v>0</v>
      </c>
    </row>
    <row r="754" spans="9:18" ht="15" x14ac:dyDescent="0.2">
      <c r="I754" s="10"/>
      <c r="J754" s="10"/>
      <c r="K754" s="10"/>
      <c r="N754" s="7"/>
      <c r="O754" s="19">
        <f>((H754-1)*(1-(IF(I754="no",0,'month 3 only'!$B$3)))+1)</f>
        <v>5.0000000000000044E-2</v>
      </c>
      <c r="P754" s="19">
        <f t="shared" si="12"/>
        <v>0</v>
      </c>
      <c r="Q7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4" s="20">
        <f>IF(ISBLANK(N754),,IF(ISBLANK(H754),,(IF(N754="WON-EW",((((O754-1)*K754)*'month 3 only'!$B$2)+('month 3 only'!$B$2*(O754-1))),IF(N754="WON",((((O754-1)*K754)*'month 3 only'!$B$2)+('month 3 only'!$B$2*(O754-1))),IF(N754="PLACED",((((O754-1)*K754)*'month 3 only'!$B$2)-'month 3 only'!$B$2),IF(K754=0,-'month 3 only'!$B$2,IF(K754=0,-'month 3 only'!$B$2,-('month 3 only'!$B$2*2)))))))*D754))</f>
        <v>0</v>
      </c>
    </row>
    <row r="755" spans="9:18" ht="15" x14ac:dyDescent="0.2">
      <c r="I755" s="10"/>
      <c r="J755" s="10"/>
      <c r="K755" s="10"/>
      <c r="N755" s="7"/>
      <c r="O755" s="19">
        <f>((H755-1)*(1-(IF(I755="no",0,'month 3 only'!$B$3)))+1)</f>
        <v>5.0000000000000044E-2</v>
      </c>
      <c r="P755" s="19">
        <f t="shared" si="12"/>
        <v>0</v>
      </c>
      <c r="Q7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5" s="20">
        <f>IF(ISBLANK(N755),,IF(ISBLANK(H755),,(IF(N755="WON-EW",((((O755-1)*K755)*'month 3 only'!$B$2)+('month 3 only'!$B$2*(O755-1))),IF(N755="WON",((((O755-1)*K755)*'month 3 only'!$B$2)+('month 3 only'!$B$2*(O755-1))),IF(N755="PLACED",((((O755-1)*K755)*'month 3 only'!$B$2)-'month 3 only'!$B$2),IF(K755=0,-'month 3 only'!$B$2,IF(K755=0,-'month 3 only'!$B$2,-('month 3 only'!$B$2*2)))))))*D755))</f>
        <v>0</v>
      </c>
    </row>
    <row r="756" spans="9:18" ht="15" x14ac:dyDescent="0.2">
      <c r="I756" s="10"/>
      <c r="J756" s="10"/>
      <c r="K756" s="10"/>
      <c r="N756" s="7"/>
      <c r="O756" s="19">
        <f>((H756-1)*(1-(IF(I756="no",0,'month 3 only'!$B$3)))+1)</f>
        <v>5.0000000000000044E-2</v>
      </c>
      <c r="P756" s="19">
        <f t="shared" si="12"/>
        <v>0</v>
      </c>
      <c r="Q7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6" s="20">
        <f>IF(ISBLANK(N756),,IF(ISBLANK(H756),,(IF(N756="WON-EW",((((O756-1)*K756)*'month 3 only'!$B$2)+('month 3 only'!$B$2*(O756-1))),IF(N756="WON",((((O756-1)*K756)*'month 3 only'!$B$2)+('month 3 only'!$B$2*(O756-1))),IF(N756="PLACED",((((O756-1)*K756)*'month 3 only'!$B$2)-'month 3 only'!$B$2),IF(K756=0,-'month 3 only'!$B$2,IF(K756=0,-'month 3 only'!$B$2,-('month 3 only'!$B$2*2)))))))*D756))</f>
        <v>0</v>
      </c>
    </row>
    <row r="757" spans="9:18" ht="15" x14ac:dyDescent="0.2">
      <c r="I757" s="10"/>
      <c r="J757" s="10"/>
      <c r="K757" s="10"/>
      <c r="N757" s="7"/>
      <c r="O757" s="19">
        <f>((H757-1)*(1-(IF(I757="no",0,'month 3 only'!$B$3)))+1)</f>
        <v>5.0000000000000044E-2</v>
      </c>
      <c r="P757" s="19">
        <f t="shared" si="12"/>
        <v>0</v>
      </c>
      <c r="Q7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7" s="20">
        <f>IF(ISBLANK(N757),,IF(ISBLANK(H757),,(IF(N757="WON-EW",((((O757-1)*K757)*'month 3 only'!$B$2)+('month 3 only'!$B$2*(O757-1))),IF(N757="WON",((((O757-1)*K757)*'month 3 only'!$B$2)+('month 3 only'!$B$2*(O757-1))),IF(N757="PLACED",((((O757-1)*K757)*'month 3 only'!$B$2)-'month 3 only'!$B$2),IF(K757=0,-'month 3 only'!$B$2,IF(K757=0,-'month 3 only'!$B$2,-('month 3 only'!$B$2*2)))))))*D757))</f>
        <v>0</v>
      </c>
    </row>
    <row r="758" spans="9:18" ht="15" x14ac:dyDescent="0.2">
      <c r="I758" s="10"/>
      <c r="J758" s="10"/>
      <c r="K758" s="10"/>
      <c r="N758" s="7"/>
      <c r="O758" s="19">
        <f>((H758-1)*(1-(IF(I758="no",0,'month 3 only'!$B$3)))+1)</f>
        <v>5.0000000000000044E-2</v>
      </c>
      <c r="P758" s="19">
        <f t="shared" si="12"/>
        <v>0</v>
      </c>
      <c r="Q7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8" s="20">
        <f>IF(ISBLANK(N758),,IF(ISBLANK(H758),,(IF(N758="WON-EW",((((O758-1)*K758)*'month 3 only'!$B$2)+('month 3 only'!$B$2*(O758-1))),IF(N758="WON",((((O758-1)*K758)*'month 3 only'!$B$2)+('month 3 only'!$B$2*(O758-1))),IF(N758="PLACED",((((O758-1)*K758)*'month 3 only'!$B$2)-'month 3 only'!$B$2),IF(K758=0,-'month 3 only'!$B$2,IF(K758=0,-'month 3 only'!$B$2,-('month 3 only'!$B$2*2)))))))*D758))</f>
        <v>0</v>
      </c>
    </row>
    <row r="759" spans="9:18" ht="15" x14ac:dyDescent="0.2">
      <c r="I759" s="10"/>
      <c r="J759" s="10"/>
      <c r="K759" s="10"/>
      <c r="N759" s="7"/>
      <c r="O759" s="19">
        <f>((H759-1)*(1-(IF(I759="no",0,'month 3 only'!$B$3)))+1)</f>
        <v>5.0000000000000044E-2</v>
      </c>
      <c r="P759" s="19">
        <f t="shared" si="12"/>
        <v>0</v>
      </c>
      <c r="Q7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9" s="20">
        <f>IF(ISBLANK(N759),,IF(ISBLANK(H759),,(IF(N759="WON-EW",((((O759-1)*K759)*'month 3 only'!$B$2)+('month 3 only'!$B$2*(O759-1))),IF(N759="WON",((((O759-1)*K759)*'month 3 only'!$B$2)+('month 3 only'!$B$2*(O759-1))),IF(N759="PLACED",((((O759-1)*K759)*'month 3 only'!$B$2)-'month 3 only'!$B$2),IF(K759=0,-'month 3 only'!$B$2,IF(K759=0,-'month 3 only'!$B$2,-('month 3 only'!$B$2*2)))))))*D759))</f>
        <v>0</v>
      </c>
    </row>
    <row r="760" spans="9:18" ht="15" x14ac:dyDescent="0.2">
      <c r="I760" s="10"/>
      <c r="J760" s="10"/>
      <c r="K760" s="10"/>
      <c r="N760" s="7"/>
      <c r="O760" s="19">
        <f>((H760-1)*(1-(IF(I760="no",0,'month 3 only'!$B$3)))+1)</f>
        <v>5.0000000000000044E-2</v>
      </c>
      <c r="P760" s="19">
        <f t="shared" si="12"/>
        <v>0</v>
      </c>
      <c r="Q7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0" s="20">
        <f>IF(ISBLANK(N760),,IF(ISBLANK(H760),,(IF(N760="WON-EW",((((O760-1)*K760)*'month 3 only'!$B$2)+('month 3 only'!$B$2*(O760-1))),IF(N760="WON",((((O760-1)*K760)*'month 3 only'!$B$2)+('month 3 only'!$B$2*(O760-1))),IF(N760="PLACED",((((O760-1)*K760)*'month 3 only'!$B$2)-'month 3 only'!$B$2),IF(K760=0,-'month 3 only'!$B$2,IF(K760=0,-'month 3 only'!$B$2,-('month 3 only'!$B$2*2)))))))*D760))</f>
        <v>0</v>
      </c>
    </row>
    <row r="761" spans="9:18" ht="15" x14ac:dyDescent="0.2">
      <c r="I761" s="10"/>
      <c r="J761" s="10"/>
      <c r="K761" s="10"/>
      <c r="N761" s="7"/>
      <c r="O761" s="19">
        <f>((H761-1)*(1-(IF(I761="no",0,'month 3 only'!$B$3)))+1)</f>
        <v>5.0000000000000044E-2</v>
      </c>
      <c r="P761" s="19">
        <f t="shared" si="12"/>
        <v>0</v>
      </c>
      <c r="Q7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1" s="20">
        <f>IF(ISBLANK(N761),,IF(ISBLANK(H761),,(IF(N761="WON-EW",((((O761-1)*K761)*'month 3 only'!$B$2)+('month 3 only'!$B$2*(O761-1))),IF(N761="WON",((((O761-1)*K761)*'month 3 only'!$B$2)+('month 3 only'!$B$2*(O761-1))),IF(N761="PLACED",((((O761-1)*K761)*'month 3 only'!$B$2)-'month 3 only'!$B$2),IF(K761=0,-'month 3 only'!$B$2,IF(K761=0,-'month 3 only'!$B$2,-('month 3 only'!$B$2*2)))))))*D761))</f>
        <v>0</v>
      </c>
    </row>
    <row r="762" spans="9:18" ht="15" x14ac:dyDescent="0.2">
      <c r="I762" s="10"/>
      <c r="J762" s="10"/>
      <c r="K762" s="10"/>
      <c r="N762" s="7"/>
      <c r="O762" s="19">
        <f>((H762-1)*(1-(IF(I762="no",0,'month 3 only'!$B$3)))+1)</f>
        <v>5.0000000000000044E-2</v>
      </c>
      <c r="P762" s="19">
        <f t="shared" si="12"/>
        <v>0</v>
      </c>
      <c r="Q7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2" s="20">
        <f>IF(ISBLANK(N762),,IF(ISBLANK(H762),,(IF(N762="WON-EW",((((O762-1)*K762)*'month 3 only'!$B$2)+('month 3 only'!$B$2*(O762-1))),IF(N762="WON",((((O762-1)*K762)*'month 3 only'!$B$2)+('month 3 only'!$B$2*(O762-1))),IF(N762="PLACED",((((O762-1)*K762)*'month 3 only'!$B$2)-'month 3 only'!$B$2),IF(K762=0,-'month 3 only'!$B$2,IF(K762=0,-'month 3 only'!$B$2,-('month 3 only'!$B$2*2)))))))*D762))</f>
        <v>0</v>
      </c>
    </row>
    <row r="763" spans="9:18" ht="15" x14ac:dyDescent="0.2">
      <c r="I763" s="10"/>
      <c r="J763" s="10"/>
      <c r="K763" s="10"/>
      <c r="N763" s="7"/>
      <c r="O763" s="19">
        <f>((H763-1)*(1-(IF(I763="no",0,'month 3 only'!$B$3)))+1)</f>
        <v>5.0000000000000044E-2</v>
      </c>
      <c r="P763" s="19">
        <f t="shared" si="12"/>
        <v>0</v>
      </c>
      <c r="Q7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3" s="20">
        <f>IF(ISBLANK(N763),,IF(ISBLANK(H763),,(IF(N763="WON-EW",((((O763-1)*K763)*'month 3 only'!$B$2)+('month 3 only'!$B$2*(O763-1))),IF(N763="WON",((((O763-1)*K763)*'month 3 only'!$B$2)+('month 3 only'!$B$2*(O763-1))),IF(N763="PLACED",((((O763-1)*K763)*'month 3 only'!$B$2)-'month 3 only'!$B$2),IF(K763=0,-'month 3 only'!$B$2,IF(K763=0,-'month 3 only'!$B$2,-('month 3 only'!$B$2*2)))))))*D763))</f>
        <v>0</v>
      </c>
    </row>
    <row r="764" spans="9:18" ht="15" x14ac:dyDescent="0.2">
      <c r="I764" s="10"/>
      <c r="J764" s="10"/>
      <c r="K764" s="10"/>
      <c r="N764" s="7"/>
      <c r="O764" s="19">
        <f>((H764-1)*(1-(IF(I764="no",0,'month 3 only'!$B$3)))+1)</f>
        <v>5.0000000000000044E-2</v>
      </c>
      <c r="P764" s="19">
        <f t="shared" si="12"/>
        <v>0</v>
      </c>
      <c r="Q7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4" s="20">
        <f>IF(ISBLANK(N764),,IF(ISBLANK(H764),,(IF(N764="WON-EW",((((O764-1)*K764)*'month 3 only'!$B$2)+('month 3 only'!$B$2*(O764-1))),IF(N764="WON",((((O764-1)*K764)*'month 3 only'!$B$2)+('month 3 only'!$B$2*(O764-1))),IF(N764="PLACED",((((O764-1)*K764)*'month 3 only'!$B$2)-'month 3 only'!$B$2),IF(K764=0,-'month 3 only'!$B$2,IF(K764=0,-'month 3 only'!$B$2,-('month 3 only'!$B$2*2)))))))*D764))</f>
        <v>0</v>
      </c>
    </row>
    <row r="765" spans="9:18" ht="15" x14ac:dyDescent="0.2">
      <c r="I765" s="10"/>
      <c r="J765" s="10"/>
      <c r="K765" s="10"/>
      <c r="N765" s="7"/>
      <c r="O765" s="19">
        <f>((H765-1)*(1-(IF(I765="no",0,'month 3 only'!$B$3)))+1)</f>
        <v>5.0000000000000044E-2</v>
      </c>
      <c r="P765" s="19">
        <f t="shared" si="12"/>
        <v>0</v>
      </c>
      <c r="Q7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5" s="20">
        <f>IF(ISBLANK(N765),,IF(ISBLANK(H765),,(IF(N765="WON-EW",((((O765-1)*K765)*'month 3 only'!$B$2)+('month 3 only'!$B$2*(O765-1))),IF(N765="WON",((((O765-1)*K765)*'month 3 only'!$B$2)+('month 3 only'!$B$2*(O765-1))),IF(N765="PLACED",((((O765-1)*K765)*'month 3 only'!$B$2)-'month 3 only'!$B$2),IF(K765=0,-'month 3 only'!$B$2,IF(K765=0,-'month 3 only'!$B$2,-('month 3 only'!$B$2*2)))))))*D765))</f>
        <v>0</v>
      </c>
    </row>
    <row r="766" spans="9:18" ht="15" x14ac:dyDescent="0.2">
      <c r="I766" s="10"/>
      <c r="J766" s="10"/>
      <c r="K766" s="10"/>
      <c r="N766" s="7"/>
      <c r="O766" s="19">
        <f>((H766-1)*(1-(IF(I766="no",0,'month 3 only'!$B$3)))+1)</f>
        <v>5.0000000000000044E-2</v>
      </c>
      <c r="P766" s="19">
        <f t="shared" si="12"/>
        <v>0</v>
      </c>
      <c r="Q7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6" s="20">
        <f>IF(ISBLANK(N766),,IF(ISBLANK(H766),,(IF(N766="WON-EW",((((O766-1)*K766)*'month 3 only'!$B$2)+('month 3 only'!$B$2*(O766-1))),IF(N766="WON",((((O766-1)*K766)*'month 3 only'!$B$2)+('month 3 only'!$B$2*(O766-1))),IF(N766="PLACED",((((O766-1)*K766)*'month 3 only'!$B$2)-'month 3 only'!$B$2),IF(K766=0,-'month 3 only'!$B$2,IF(K766=0,-'month 3 only'!$B$2,-('month 3 only'!$B$2*2)))))))*D766))</f>
        <v>0</v>
      </c>
    </row>
    <row r="767" spans="9:18" ht="15" x14ac:dyDescent="0.2">
      <c r="I767" s="10"/>
      <c r="J767" s="10"/>
      <c r="K767" s="10"/>
      <c r="N767" s="7"/>
      <c r="O767" s="19">
        <f>((H767-1)*(1-(IF(I767="no",0,'month 3 only'!$B$3)))+1)</f>
        <v>5.0000000000000044E-2</v>
      </c>
      <c r="P767" s="19">
        <f t="shared" si="12"/>
        <v>0</v>
      </c>
      <c r="Q7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7" s="20">
        <f>IF(ISBLANK(N767),,IF(ISBLANK(H767),,(IF(N767="WON-EW",((((O767-1)*K767)*'month 3 only'!$B$2)+('month 3 only'!$B$2*(O767-1))),IF(N767="WON",((((O767-1)*K767)*'month 3 only'!$B$2)+('month 3 only'!$B$2*(O767-1))),IF(N767="PLACED",((((O767-1)*K767)*'month 3 only'!$B$2)-'month 3 only'!$B$2),IF(K767=0,-'month 3 only'!$B$2,IF(K767=0,-'month 3 only'!$B$2,-('month 3 only'!$B$2*2)))))))*D767))</f>
        <v>0</v>
      </c>
    </row>
    <row r="768" spans="9:18" ht="15" x14ac:dyDescent="0.2">
      <c r="I768" s="10"/>
      <c r="J768" s="10"/>
      <c r="K768" s="10"/>
      <c r="N768" s="7"/>
      <c r="O768" s="19">
        <f>((H768-1)*(1-(IF(I768="no",0,'month 3 only'!$B$3)))+1)</f>
        <v>5.0000000000000044E-2</v>
      </c>
      <c r="P768" s="19">
        <f t="shared" si="12"/>
        <v>0</v>
      </c>
      <c r="Q7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8" s="20">
        <f>IF(ISBLANK(N768),,IF(ISBLANK(H768),,(IF(N768="WON-EW",((((O768-1)*K768)*'month 3 only'!$B$2)+('month 3 only'!$B$2*(O768-1))),IF(N768="WON",((((O768-1)*K768)*'month 3 only'!$B$2)+('month 3 only'!$B$2*(O768-1))),IF(N768="PLACED",((((O768-1)*K768)*'month 3 only'!$B$2)-'month 3 only'!$B$2),IF(K768=0,-'month 3 only'!$B$2,IF(K768=0,-'month 3 only'!$B$2,-('month 3 only'!$B$2*2)))))))*D768))</f>
        <v>0</v>
      </c>
    </row>
    <row r="769" spans="9:18" ht="15" x14ac:dyDescent="0.2">
      <c r="I769" s="10"/>
      <c r="J769" s="10"/>
      <c r="K769" s="10"/>
      <c r="N769" s="7"/>
      <c r="O769" s="19">
        <f>((H769-1)*(1-(IF(I769="no",0,'month 3 only'!$B$3)))+1)</f>
        <v>5.0000000000000044E-2</v>
      </c>
      <c r="P769" s="19">
        <f t="shared" si="12"/>
        <v>0</v>
      </c>
      <c r="Q7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9" s="20">
        <f>IF(ISBLANK(N769),,IF(ISBLANK(H769),,(IF(N769="WON-EW",((((O769-1)*K769)*'month 3 only'!$B$2)+('month 3 only'!$B$2*(O769-1))),IF(N769="WON",((((O769-1)*K769)*'month 3 only'!$B$2)+('month 3 only'!$B$2*(O769-1))),IF(N769="PLACED",((((O769-1)*K769)*'month 3 only'!$B$2)-'month 3 only'!$B$2),IF(K769=0,-'month 3 only'!$B$2,IF(K769=0,-'month 3 only'!$B$2,-('month 3 only'!$B$2*2)))))))*D769))</f>
        <v>0</v>
      </c>
    </row>
    <row r="770" spans="9:18" ht="15" x14ac:dyDescent="0.2">
      <c r="I770" s="10"/>
      <c r="J770" s="10"/>
      <c r="K770" s="10"/>
      <c r="N770" s="7"/>
      <c r="O770" s="19">
        <f>((H770-1)*(1-(IF(I770="no",0,'month 3 only'!$B$3)))+1)</f>
        <v>5.0000000000000044E-2</v>
      </c>
      <c r="P770" s="19">
        <f t="shared" si="12"/>
        <v>0</v>
      </c>
      <c r="Q7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0" s="20">
        <f>IF(ISBLANK(N770),,IF(ISBLANK(H770),,(IF(N770="WON-EW",((((O770-1)*K770)*'month 3 only'!$B$2)+('month 3 only'!$B$2*(O770-1))),IF(N770="WON",((((O770-1)*K770)*'month 3 only'!$B$2)+('month 3 only'!$B$2*(O770-1))),IF(N770="PLACED",((((O770-1)*K770)*'month 3 only'!$B$2)-'month 3 only'!$B$2),IF(K770=0,-'month 3 only'!$B$2,IF(K770=0,-'month 3 only'!$B$2,-('month 3 only'!$B$2*2)))))))*D770))</f>
        <v>0</v>
      </c>
    </row>
    <row r="771" spans="9:18" ht="15" x14ac:dyDescent="0.2">
      <c r="I771" s="10"/>
      <c r="J771" s="10"/>
      <c r="K771" s="10"/>
      <c r="N771" s="7"/>
      <c r="O771" s="19">
        <f>((H771-1)*(1-(IF(I771="no",0,'month 3 only'!$B$3)))+1)</f>
        <v>5.0000000000000044E-2</v>
      </c>
      <c r="P771" s="19">
        <f t="shared" si="12"/>
        <v>0</v>
      </c>
      <c r="Q7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1" s="20">
        <f>IF(ISBLANK(N771),,IF(ISBLANK(H771),,(IF(N771="WON-EW",((((O771-1)*K771)*'month 3 only'!$B$2)+('month 3 only'!$B$2*(O771-1))),IF(N771="WON",((((O771-1)*K771)*'month 3 only'!$B$2)+('month 3 only'!$B$2*(O771-1))),IF(N771="PLACED",((((O771-1)*K771)*'month 3 only'!$B$2)-'month 3 only'!$B$2),IF(K771=0,-'month 3 only'!$B$2,IF(K771=0,-'month 3 only'!$B$2,-('month 3 only'!$B$2*2)))))))*D771))</f>
        <v>0</v>
      </c>
    </row>
    <row r="772" spans="9:18" ht="15" x14ac:dyDescent="0.2">
      <c r="I772" s="10"/>
      <c r="J772" s="10"/>
      <c r="K772" s="10"/>
      <c r="N772" s="7"/>
      <c r="O772" s="19">
        <f>((H772-1)*(1-(IF(I772="no",0,'month 3 only'!$B$3)))+1)</f>
        <v>5.0000000000000044E-2</v>
      </c>
      <c r="P772" s="19">
        <f t="shared" si="12"/>
        <v>0</v>
      </c>
      <c r="Q7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2" s="20">
        <f>IF(ISBLANK(N772),,IF(ISBLANK(H772),,(IF(N772="WON-EW",((((O772-1)*K772)*'month 3 only'!$B$2)+('month 3 only'!$B$2*(O772-1))),IF(N772="WON",((((O772-1)*K772)*'month 3 only'!$B$2)+('month 3 only'!$B$2*(O772-1))),IF(N772="PLACED",((((O772-1)*K772)*'month 3 only'!$B$2)-'month 3 only'!$B$2),IF(K772=0,-'month 3 only'!$B$2,IF(K772=0,-'month 3 only'!$B$2,-('month 3 only'!$B$2*2)))))))*D772))</f>
        <v>0</v>
      </c>
    </row>
    <row r="773" spans="9:18" ht="15" x14ac:dyDescent="0.2">
      <c r="I773" s="10"/>
      <c r="J773" s="10"/>
      <c r="K773" s="10"/>
      <c r="N773" s="7"/>
      <c r="O773" s="19">
        <f>((H773-1)*(1-(IF(I773="no",0,'month 3 only'!$B$3)))+1)</f>
        <v>5.0000000000000044E-2</v>
      </c>
      <c r="P773" s="19">
        <f t="shared" si="12"/>
        <v>0</v>
      </c>
      <c r="Q7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3" s="20">
        <f>IF(ISBLANK(N773),,IF(ISBLANK(H773),,(IF(N773="WON-EW",((((O773-1)*K773)*'month 3 only'!$B$2)+('month 3 only'!$B$2*(O773-1))),IF(N773="WON",((((O773-1)*K773)*'month 3 only'!$B$2)+('month 3 only'!$B$2*(O773-1))),IF(N773="PLACED",((((O773-1)*K773)*'month 3 only'!$B$2)-'month 3 only'!$B$2),IF(K773=0,-'month 3 only'!$B$2,IF(K773=0,-'month 3 only'!$B$2,-('month 3 only'!$B$2*2)))))))*D773))</f>
        <v>0</v>
      </c>
    </row>
    <row r="774" spans="9:18" ht="15" x14ac:dyDescent="0.2">
      <c r="I774" s="10"/>
      <c r="J774" s="10"/>
      <c r="K774" s="10"/>
      <c r="N774" s="7"/>
      <c r="O774" s="19">
        <f>((H774-1)*(1-(IF(I774="no",0,'month 3 only'!$B$3)))+1)</f>
        <v>5.0000000000000044E-2</v>
      </c>
      <c r="P774" s="19">
        <f t="shared" si="12"/>
        <v>0</v>
      </c>
      <c r="Q7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4" s="20">
        <f>IF(ISBLANK(N774),,IF(ISBLANK(H774),,(IF(N774="WON-EW",((((O774-1)*K774)*'month 3 only'!$B$2)+('month 3 only'!$B$2*(O774-1))),IF(N774="WON",((((O774-1)*K774)*'month 3 only'!$B$2)+('month 3 only'!$B$2*(O774-1))),IF(N774="PLACED",((((O774-1)*K774)*'month 3 only'!$B$2)-'month 3 only'!$B$2),IF(K774=0,-'month 3 only'!$B$2,IF(K774=0,-'month 3 only'!$B$2,-('month 3 only'!$B$2*2)))))))*D774))</f>
        <v>0</v>
      </c>
    </row>
    <row r="775" spans="9:18" ht="15" x14ac:dyDescent="0.2">
      <c r="I775" s="10"/>
      <c r="J775" s="10"/>
      <c r="K775" s="10"/>
      <c r="N775" s="7"/>
      <c r="O775" s="19">
        <f>((H775-1)*(1-(IF(I775="no",0,'month 3 only'!$B$3)))+1)</f>
        <v>5.0000000000000044E-2</v>
      </c>
      <c r="P775" s="19">
        <f t="shared" si="12"/>
        <v>0</v>
      </c>
      <c r="Q7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5" s="20">
        <f>IF(ISBLANK(N775),,IF(ISBLANK(H775),,(IF(N775="WON-EW",((((O775-1)*K775)*'month 3 only'!$B$2)+('month 3 only'!$B$2*(O775-1))),IF(N775="WON",((((O775-1)*K775)*'month 3 only'!$B$2)+('month 3 only'!$B$2*(O775-1))),IF(N775="PLACED",((((O775-1)*K775)*'month 3 only'!$B$2)-'month 3 only'!$B$2),IF(K775=0,-'month 3 only'!$B$2,IF(K775=0,-'month 3 only'!$B$2,-('month 3 only'!$B$2*2)))))))*D775))</f>
        <v>0</v>
      </c>
    </row>
    <row r="776" spans="9:18" ht="15" x14ac:dyDescent="0.2">
      <c r="I776" s="10"/>
      <c r="J776" s="10"/>
      <c r="K776" s="10"/>
      <c r="N776" s="7"/>
      <c r="O776" s="19">
        <f>((H776-1)*(1-(IF(I776="no",0,'month 3 only'!$B$3)))+1)</f>
        <v>5.0000000000000044E-2</v>
      </c>
      <c r="P776" s="19">
        <f t="shared" si="12"/>
        <v>0</v>
      </c>
      <c r="Q7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6" s="20">
        <f>IF(ISBLANK(N776),,IF(ISBLANK(H776),,(IF(N776="WON-EW",((((O776-1)*K776)*'month 3 only'!$B$2)+('month 3 only'!$B$2*(O776-1))),IF(N776="WON",((((O776-1)*K776)*'month 3 only'!$B$2)+('month 3 only'!$B$2*(O776-1))),IF(N776="PLACED",((((O776-1)*K776)*'month 3 only'!$B$2)-'month 3 only'!$B$2),IF(K776=0,-'month 3 only'!$B$2,IF(K776=0,-'month 3 only'!$B$2,-('month 3 only'!$B$2*2)))))))*D776))</f>
        <v>0</v>
      </c>
    </row>
    <row r="777" spans="9:18" ht="15" x14ac:dyDescent="0.2">
      <c r="I777" s="10"/>
      <c r="J777" s="10"/>
      <c r="K777" s="10"/>
      <c r="N777" s="7"/>
      <c r="O777" s="19">
        <f>((H777-1)*(1-(IF(I777="no",0,'month 3 only'!$B$3)))+1)</f>
        <v>5.0000000000000044E-2</v>
      </c>
      <c r="P777" s="19">
        <f t="shared" si="12"/>
        <v>0</v>
      </c>
      <c r="Q7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7" s="20">
        <f>IF(ISBLANK(N777),,IF(ISBLANK(H777),,(IF(N777="WON-EW",((((O777-1)*K777)*'month 3 only'!$B$2)+('month 3 only'!$B$2*(O777-1))),IF(N777="WON",((((O777-1)*K777)*'month 3 only'!$B$2)+('month 3 only'!$B$2*(O777-1))),IF(N777="PLACED",((((O777-1)*K777)*'month 3 only'!$B$2)-'month 3 only'!$B$2),IF(K777=0,-'month 3 only'!$B$2,IF(K777=0,-'month 3 only'!$B$2,-('month 3 only'!$B$2*2)))))))*D777))</f>
        <v>0</v>
      </c>
    </row>
    <row r="778" spans="9:18" ht="15" x14ac:dyDescent="0.2">
      <c r="I778" s="10"/>
      <c r="J778" s="10"/>
      <c r="K778" s="10"/>
      <c r="N778" s="7"/>
      <c r="O778" s="19">
        <f>((H778-1)*(1-(IF(I778="no",0,'month 3 only'!$B$3)))+1)</f>
        <v>5.0000000000000044E-2</v>
      </c>
      <c r="P778" s="19">
        <f t="shared" si="12"/>
        <v>0</v>
      </c>
      <c r="Q7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8" s="20">
        <f>IF(ISBLANK(N778),,IF(ISBLANK(H778),,(IF(N778="WON-EW",((((O778-1)*K778)*'month 3 only'!$B$2)+('month 3 only'!$B$2*(O778-1))),IF(N778="WON",((((O778-1)*K778)*'month 3 only'!$B$2)+('month 3 only'!$B$2*(O778-1))),IF(N778="PLACED",((((O778-1)*K778)*'month 3 only'!$B$2)-'month 3 only'!$B$2),IF(K778=0,-'month 3 only'!$B$2,IF(K778=0,-'month 3 only'!$B$2,-('month 3 only'!$B$2*2)))))))*D778))</f>
        <v>0</v>
      </c>
    </row>
    <row r="779" spans="9:18" ht="15" x14ac:dyDescent="0.2">
      <c r="I779" s="10"/>
      <c r="J779" s="10"/>
      <c r="K779" s="10"/>
      <c r="N779" s="7"/>
      <c r="O779" s="19">
        <f>((H779-1)*(1-(IF(I779="no",0,'month 3 only'!$B$3)))+1)</f>
        <v>5.0000000000000044E-2</v>
      </c>
      <c r="P779" s="19">
        <f t="shared" si="12"/>
        <v>0</v>
      </c>
      <c r="Q7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9" s="20">
        <f>IF(ISBLANK(N779),,IF(ISBLANK(H779),,(IF(N779="WON-EW",((((O779-1)*K779)*'month 3 only'!$B$2)+('month 3 only'!$B$2*(O779-1))),IF(N779="WON",((((O779-1)*K779)*'month 3 only'!$B$2)+('month 3 only'!$B$2*(O779-1))),IF(N779="PLACED",((((O779-1)*K779)*'month 3 only'!$B$2)-'month 3 only'!$B$2),IF(K779=0,-'month 3 only'!$B$2,IF(K779=0,-'month 3 only'!$B$2,-('month 3 only'!$B$2*2)))))))*D779))</f>
        <v>0</v>
      </c>
    </row>
    <row r="780" spans="9:18" ht="15" x14ac:dyDescent="0.2">
      <c r="I780" s="10"/>
      <c r="J780" s="10"/>
      <c r="K780" s="10"/>
      <c r="N780" s="7"/>
      <c r="O780" s="19">
        <f>((H780-1)*(1-(IF(I780="no",0,'month 3 only'!$B$3)))+1)</f>
        <v>5.0000000000000044E-2</v>
      </c>
      <c r="P780" s="19">
        <f t="shared" si="12"/>
        <v>0</v>
      </c>
      <c r="Q7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0" s="20">
        <f>IF(ISBLANK(N780),,IF(ISBLANK(H780),,(IF(N780="WON-EW",((((O780-1)*K780)*'month 3 only'!$B$2)+('month 3 only'!$B$2*(O780-1))),IF(N780="WON",((((O780-1)*K780)*'month 3 only'!$B$2)+('month 3 only'!$B$2*(O780-1))),IF(N780="PLACED",((((O780-1)*K780)*'month 3 only'!$B$2)-'month 3 only'!$B$2),IF(K780=0,-'month 3 only'!$B$2,IF(K780=0,-'month 3 only'!$B$2,-('month 3 only'!$B$2*2)))))))*D780))</f>
        <v>0</v>
      </c>
    </row>
    <row r="781" spans="9:18" ht="15" x14ac:dyDescent="0.2">
      <c r="I781" s="10"/>
      <c r="J781" s="10"/>
      <c r="K781" s="10"/>
      <c r="N781" s="7"/>
      <c r="O781" s="19">
        <f>((H781-1)*(1-(IF(I781="no",0,'month 3 only'!$B$3)))+1)</f>
        <v>5.0000000000000044E-2</v>
      </c>
      <c r="P781" s="19">
        <f t="shared" si="12"/>
        <v>0</v>
      </c>
      <c r="Q7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1" s="20">
        <f>IF(ISBLANK(N781),,IF(ISBLANK(H781),,(IF(N781="WON-EW",((((O781-1)*K781)*'month 3 only'!$B$2)+('month 3 only'!$B$2*(O781-1))),IF(N781="WON",((((O781-1)*K781)*'month 3 only'!$B$2)+('month 3 only'!$B$2*(O781-1))),IF(N781="PLACED",((((O781-1)*K781)*'month 3 only'!$B$2)-'month 3 only'!$B$2),IF(K781=0,-'month 3 only'!$B$2,IF(K781=0,-'month 3 only'!$B$2,-('month 3 only'!$B$2*2)))))))*D781))</f>
        <v>0</v>
      </c>
    </row>
    <row r="782" spans="9:18" ht="15" x14ac:dyDescent="0.2">
      <c r="I782" s="10"/>
      <c r="J782" s="10"/>
      <c r="K782" s="10"/>
      <c r="N782" s="7"/>
      <c r="O782" s="19">
        <f>((H782-1)*(1-(IF(I782="no",0,'month 3 only'!$B$3)))+1)</f>
        <v>5.0000000000000044E-2</v>
      </c>
      <c r="P782" s="19">
        <f t="shared" si="12"/>
        <v>0</v>
      </c>
      <c r="Q7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2" s="20">
        <f>IF(ISBLANK(N782),,IF(ISBLANK(H782),,(IF(N782="WON-EW",((((O782-1)*K782)*'month 3 only'!$B$2)+('month 3 only'!$B$2*(O782-1))),IF(N782="WON",((((O782-1)*K782)*'month 3 only'!$B$2)+('month 3 only'!$B$2*(O782-1))),IF(N782="PLACED",((((O782-1)*K782)*'month 3 only'!$B$2)-'month 3 only'!$B$2),IF(K782=0,-'month 3 only'!$B$2,IF(K782=0,-'month 3 only'!$B$2,-('month 3 only'!$B$2*2)))))))*D782))</f>
        <v>0</v>
      </c>
    </row>
    <row r="783" spans="9:18" ht="15" x14ac:dyDescent="0.2">
      <c r="I783" s="10"/>
      <c r="J783" s="10"/>
      <c r="K783" s="10"/>
      <c r="N783" s="7"/>
      <c r="O783" s="19">
        <f>((H783-1)*(1-(IF(I783="no",0,'month 3 only'!$B$3)))+1)</f>
        <v>5.0000000000000044E-2</v>
      </c>
      <c r="P783" s="19">
        <f t="shared" si="12"/>
        <v>0</v>
      </c>
      <c r="Q7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3" s="20">
        <f>IF(ISBLANK(N783),,IF(ISBLANK(H783),,(IF(N783="WON-EW",((((O783-1)*K783)*'month 3 only'!$B$2)+('month 3 only'!$B$2*(O783-1))),IF(N783="WON",((((O783-1)*K783)*'month 3 only'!$B$2)+('month 3 only'!$B$2*(O783-1))),IF(N783="PLACED",((((O783-1)*K783)*'month 3 only'!$B$2)-'month 3 only'!$B$2),IF(K783=0,-'month 3 only'!$B$2,IF(K783=0,-'month 3 only'!$B$2,-('month 3 only'!$B$2*2)))))))*D783))</f>
        <v>0</v>
      </c>
    </row>
    <row r="784" spans="9:18" ht="15" x14ac:dyDescent="0.2">
      <c r="I784" s="10"/>
      <c r="J784" s="10"/>
      <c r="K784" s="10"/>
      <c r="N784" s="7"/>
      <c r="O784" s="19">
        <f>((H784-1)*(1-(IF(I784="no",0,'month 3 only'!$B$3)))+1)</f>
        <v>5.0000000000000044E-2</v>
      </c>
      <c r="P784" s="19">
        <f t="shared" si="12"/>
        <v>0</v>
      </c>
      <c r="Q7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4" s="20">
        <f>IF(ISBLANK(N784),,IF(ISBLANK(H784),,(IF(N784="WON-EW",((((O784-1)*K784)*'month 3 only'!$B$2)+('month 3 only'!$B$2*(O784-1))),IF(N784="WON",((((O784-1)*K784)*'month 3 only'!$B$2)+('month 3 only'!$B$2*(O784-1))),IF(N784="PLACED",((((O784-1)*K784)*'month 3 only'!$B$2)-'month 3 only'!$B$2),IF(K784=0,-'month 3 only'!$B$2,IF(K784=0,-'month 3 only'!$B$2,-('month 3 only'!$B$2*2)))))))*D784))</f>
        <v>0</v>
      </c>
    </row>
    <row r="785" spans="9:18" ht="15" x14ac:dyDescent="0.2">
      <c r="I785" s="10"/>
      <c r="J785" s="10"/>
      <c r="K785" s="10"/>
      <c r="N785" s="7"/>
      <c r="O785" s="19">
        <f>((H785-1)*(1-(IF(I785="no",0,'month 3 only'!$B$3)))+1)</f>
        <v>5.0000000000000044E-2</v>
      </c>
      <c r="P785" s="19">
        <f t="shared" si="12"/>
        <v>0</v>
      </c>
      <c r="Q7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5" s="20">
        <f>IF(ISBLANK(N785),,IF(ISBLANK(H785),,(IF(N785="WON-EW",((((O785-1)*K785)*'month 3 only'!$B$2)+('month 3 only'!$B$2*(O785-1))),IF(N785="WON",((((O785-1)*K785)*'month 3 only'!$B$2)+('month 3 only'!$B$2*(O785-1))),IF(N785="PLACED",((((O785-1)*K785)*'month 3 only'!$B$2)-'month 3 only'!$B$2),IF(K785=0,-'month 3 only'!$B$2,IF(K785=0,-'month 3 only'!$B$2,-('month 3 only'!$B$2*2)))))))*D785))</f>
        <v>0</v>
      </c>
    </row>
    <row r="786" spans="9:18" ht="15" x14ac:dyDescent="0.2">
      <c r="I786" s="10"/>
      <c r="J786" s="10"/>
      <c r="K786" s="10"/>
      <c r="N786" s="7"/>
      <c r="O786" s="19">
        <f>((H786-1)*(1-(IF(I786="no",0,'month 3 only'!$B$3)))+1)</f>
        <v>5.0000000000000044E-2</v>
      </c>
      <c r="P786" s="19">
        <f t="shared" si="12"/>
        <v>0</v>
      </c>
      <c r="Q7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6" s="20">
        <f>IF(ISBLANK(N786),,IF(ISBLANK(H786),,(IF(N786="WON-EW",((((O786-1)*K786)*'month 3 only'!$B$2)+('month 3 only'!$B$2*(O786-1))),IF(N786="WON",((((O786-1)*K786)*'month 3 only'!$B$2)+('month 3 only'!$B$2*(O786-1))),IF(N786="PLACED",((((O786-1)*K786)*'month 3 only'!$B$2)-'month 3 only'!$B$2),IF(K786=0,-'month 3 only'!$B$2,IF(K786=0,-'month 3 only'!$B$2,-('month 3 only'!$B$2*2)))))))*D786))</f>
        <v>0</v>
      </c>
    </row>
    <row r="787" spans="9:18" ht="15" x14ac:dyDescent="0.2">
      <c r="I787" s="10"/>
      <c r="J787" s="10"/>
      <c r="K787" s="10"/>
      <c r="N787" s="7"/>
      <c r="O787" s="19">
        <f>((H787-1)*(1-(IF(I787="no",0,'month 3 only'!$B$3)))+1)</f>
        <v>5.0000000000000044E-2</v>
      </c>
      <c r="P787" s="19">
        <f t="shared" si="12"/>
        <v>0</v>
      </c>
      <c r="Q7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7" s="20">
        <f>IF(ISBLANK(N787),,IF(ISBLANK(H787),,(IF(N787="WON-EW",((((O787-1)*K787)*'month 3 only'!$B$2)+('month 3 only'!$B$2*(O787-1))),IF(N787="WON",((((O787-1)*K787)*'month 3 only'!$B$2)+('month 3 only'!$B$2*(O787-1))),IF(N787="PLACED",((((O787-1)*K787)*'month 3 only'!$B$2)-'month 3 only'!$B$2),IF(K787=0,-'month 3 only'!$B$2,IF(K787=0,-'month 3 only'!$B$2,-('month 3 only'!$B$2*2)))))))*D787))</f>
        <v>0</v>
      </c>
    </row>
    <row r="788" spans="9:18" ht="15" x14ac:dyDescent="0.2">
      <c r="I788" s="10"/>
      <c r="J788" s="10"/>
      <c r="K788" s="10"/>
      <c r="N788" s="7"/>
      <c r="O788" s="19">
        <f>((H788-1)*(1-(IF(I788="no",0,'month 3 only'!$B$3)))+1)</f>
        <v>5.0000000000000044E-2</v>
      </c>
      <c r="P788" s="19">
        <f t="shared" si="12"/>
        <v>0</v>
      </c>
      <c r="Q7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8" s="20">
        <f>IF(ISBLANK(N788),,IF(ISBLANK(H788),,(IF(N788="WON-EW",((((O788-1)*K788)*'month 3 only'!$B$2)+('month 3 only'!$B$2*(O788-1))),IF(N788="WON",((((O788-1)*K788)*'month 3 only'!$B$2)+('month 3 only'!$B$2*(O788-1))),IF(N788="PLACED",((((O788-1)*K788)*'month 3 only'!$B$2)-'month 3 only'!$B$2),IF(K788=0,-'month 3 only'!$B$2,IF(K788=0,-'month 3 only'!$B$2,-('month 3 only'!$B$2*2)))))))*D788))</f>
        <v>0</v>
      </c>
    </row>
    <row r="789" spans="9:18" ht="15" x14ac:dyDescent="0.2">
      <c r="I789" s="10"/>
      <c r="J789" s="10"/>
      <c r="K789" s="10"/>
      <c r="N789" s="7"/>
      <c r="O789" s="19">
        <f>((H789-1)*(1-(IF(I789="no",0,'month 3 only'!$B$3)))+1)</f>
        <v>5.0000000000000044E-2</v>
      </c>
      <c r="P789" s="19">
        <f t="shared" si="12"/>
        <v>0</v>
      </c>
      <c r="Q7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9" s="20">
        <f>IF(ISBLANK(N789),,IF(ISBLANK(H789),,(IF(N789="WON-EW",((((O789-1)*K789)*'month 3 only'!$B$2)+('month 3 only'!$B$2*(O789-1))),IF(N789="WON",((((O789-1)*K789)*'month 3 only'!$B$2)+('month 3 only'!$B$2*(O789-1))),IF(N789="PLACED",((((O789-1)*K789)*'month 3 only'!$B$2)-'month 3 only'!$B$2),IF(K789=0,-'month 3 only'!$B$2,IF(K789=0,-'month 3 only'!$B$2,-('month 3 only'!$B$2*2)))))))*D789))</f>
        <v>0</v>
      </c>
    </row>
    <row r="790" spans="9:18" ht="15" x14ac:dyDescent="0.2">
      <c r="I790" s="10"/>
      <c r="J790" s="10"/>
      <c r="K790" s="10"/>
      <c r="N790" s="7"/>
      <c r="O790" s="19">
        <f>((H790-1)*(1-(IF(I790="no",0,'month 3 only'!$B$3)))+1)</f>
        <v>5.0000000000000044E-2</v>
      </c>
      <c r="P790" s="19">
        <f t="shared" si="12"/>
        <v>0</v>
      </c>
      <c r="Q7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0" s="20">
        <f>IF(ISBLANK(N790),,IF(ISBLANK(H790),,(IF(N790="WON-EW",((((O790-1)*K790)*'month 3 only'!$B$2)+('month 3 only'!$B$2*(O790-1))),IF(N790="WON",((((O790-1)*K790)*'month 3 only'!$B$2)+('month 3 only'!$B$2*(O790-1))),IF(N790="PLACED",((((O790-1)*K790)*'month 3 only'!$B$2)-'month 3 only'!$B$2),IF(K790=0,-'month 3 only'!$B$2,IF(K790=0,-'month 3 only'!$B$2,-('month 3 only'!$B$2*2)))))))*D790))</f>
        <v>0</v>
      </c>
    </row>
    <row r="791" spans="9:18" ht="15" x14ac:dyDescent="0.2">
      <c r="I791" s="10"/>
      <c r="J791" s="10"/>
      <c r="K791" s="10"/>
      <c r="N791" s="7"/>
      <c r="O791" s="19">
        <f>((H791-1)*(1-(IF(I791="no",0,'month 3 only'!$B$3)))+1)</f>
        <v>5.0000000000000044E-2</v>
      </c>
      <c r="P791" s="19">
        <f t="shared" ref="P791:P854" si="13">D791*IF(J791="yes",2,1)</f>
        <v>0</v>
      </c>
      <c r="Q7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1" s="20">
        <f>IF(ISBLANK(N791),,IF(ISBLANK(H791),,(IF(N791="WON-EW",((((O791-1)*K791)*'month 3 only'!$B$2)+('month 3 only'!$B$2*(O791-1))),IF(N791="WON",((((O791-1)*K791)*'month 3 only'!$B$2)+('month 3 only'!$B$2*(O791-1))),IF(N791="PLACED",((((O791-1)*K791)*'month 3 only'!$B$2)-'month 3 only'!$B$2),IF(K791=0,-'month 3 only'!$B$2,IF(K791=0,-'month 3 only'!$B$2,-('month 3 only'!$B$2*2)))))))*D791))</f>
        <v>0</v>
      </c>
    </row>
    <row r="792" spans="9:18" ht="15" x14ac:dyDescent="0.2">
      <c r="I792" s="10"/>
      <c r="J792" s="10"/>
      <c r="K792" s="10"/>
      <c r="N792" s="7"/>
      <c r="O792" s="19">
        <f>((H792-1)*(1-(IF(I792="no",0,'month 3 only'!$B$3)))+1)</f>
        <v>5.0000000000000044E-2</v>
      </c>
      <c r="P792" s="19">
        <f t="shared" si="13"/>
        <v>0</v>
      </c>
      <c r="Q7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2" s="20">
        <f>IF(ISBLANK(N792),,IF(ISBLANK(H792),,(IF(N792="WON-EW",((((O792-1)*K792)*'month 3 only'!$B$2)+('month 3 only'!$B$2*(O792-1))),IF(N792="WON",((((O792-1)*K792)*'month 3 only'!$B$2)+('month 3 only'!$B$2*(O792-1))),IF(N792="PLACED",((((O792-1)*K792)*'month 3 only'!$B$2)-'month 3 only'!$B$2),IF(K792=0,-'month 3 only'!$B$2,IF(K792=0,-'month 3 only'!$B$2,-('month 3 only'!$B$2*2)))))))*D792))</f>
        <v>0</v>
      </c>
    </row>
    <row r="793" spans="9:18" ht="15" x14ac:dyDescent="0.2">
      <c r="I793" s="10"/>
      <c r="J793" s="10"/>
      <c r="K793" s="10"/>
      <c r="N793" s="7"/>
      <c r="O793" s="19">
        <f>((H793-1)*(1-(IF(I793="no",0,'month 3 only'!$B$3)))+1)</f>
        <v>5.0000000000000044E-2</v>
      </c>
      <c r="P793" s="19">
        <f t="shared" si="13"/>
        <v>0</v>
      </c>
      <c r="Q7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3" s="20">
        <f>IF(ISBLANK(N793),,IF(ISBLANK(H793),,(IF(N793="WON-EW",((((O793-1)*K793)*'month 3 only'!$B$2)+('month 3 only'!$B$2*(O793-1))),IF(N793="WON",((((O793-1)*K793)*'month 3 only'!$B$2)+('month 3 only'!$B$2*(O793-1))),IF(N793="PLACED",((((O793-1)*K793)*'month 3 only'!$B$2)-'month 3 only'!$B$2),IF(K793=0,-'month 3 only'!$B$2,IF(K793=0,-'month 3 only'!$B$2,-('month 3 only'!$B$2*2)))))))*D793))</f>
        <v>0</v>
      </c>
    </row>
    <row r="794" spans="9:18" ht="15" x14ac:dyDescent="0.2">
      <c r="I794" s="10"/>
      <c r="J794" s="10"/>
      <c r="K794" s="10"/>
      <c r="N794" s="7"/>
      <c r="O794" s="19">
        <f>((H794-1)*(1-(IF(I794="no",0,'month 3 only'!$B$3)))+1)</f>
        <v>5.0000000000000044E-2</v>
      </c>
      <c r="P794" s="19">
        <f t="shared" si="13"/>
        <v>0</v>
      </c>
      <c r="Q7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4" s="20">
        <f>IF(ISBLANK(N794),,IF(ISBLANK(H794),,(IF(N794="WON-EW",((((O794-1)*K794)*'month 3 only'!$B$2)+('month 3 only'!$B$2*(O794-1))),IF(N794="WON",((((O794-1)*K794)*'month 3 only'!$B$2)+('month 3 only'!$B$2*(O794-1))),IF(N794="PLACED",((((O794-1)*K794)*'month 3 only'!$B$2)-'month 3 only'!$B$2),IF(K794=0,-'month 3 only'!$B$2,IF(K794=0,-'month 3 only'!$B$2,-('month 3 only'!$B$2*2)))))))*D794))</f>
        <v>0</v>
      </c>
    </row>
    <row r="795" spans="9:18" ht="15" x14ac:dyDescent="0.2">
      <c r="I795" s="10"/>
      <c r="J795" s="10"/>
      <c r="K795" s="10"/>
      <c r="N795" s="7"/>
      <c r="O795" s="19">
        <f>((H795-1)*(1-(IF(I795="no",0,'month 3 only'!$B$3)))+1)</f>
        <v>5.0000000000000044E-2</v>
      </c>
      <c r="P795" s="19">
        <f t="shared" si="13"/>
        <v>0</v>
      </c>
      <c r="Q7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5" s="20">
        <f>IF(ISBLANK(N795),,IF(ISBLANK(H795),,(IF(N795="WON-EW",((((O795-1)*K795)*'month 3 only'!$B$2)+('month 3 only'!$B$2*(O795-1))),IF(N795="WON",((((O795-1)*K795)*'month 3 only'!$B$2)+('month 3 only'!$B$2*(O795-1))),IF(N795="PLACED",((((O795-1)*K795)*'month 3 only'!$B$2)-'month 3 only'!$B$2),IF(K795=0,-'month 3 only'!$B$2,IF(K795=0,-'month 3 only'!$B$2,-('month 3 only'!$B$2*2)))))))*D795))</f>
        <v>0</v>
      </c>
    </row>
    <row r="796" spans="9:18" ht="15" x14ac:dyDescent="0.2">
      <c r="I796" s="10"/>
      <c r="J796" s="10"/>
      <c r="K796" s="10"/>
      <c r="N796" s="7"/>
      <c r="O796" s="19">
        <f>((H796-1)*(1-(IF(I796="no",0,'month 3 only'!$B$3)))+1)</f>
        <v>5.0000000000000044E-2</v>
      </c>
      <c r="P796" s="19">
        <f t="shared" si="13"/>
        <v>0</v>
      </c>
      <c r="Q7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6" s="20">
        <f>IF(ISBLANK(N796),,IF(ISBLANK(H796),,(IF(N796="WON-EW",((((O796-1)*K796)*'month 3 only'!$B$2)+('month 3 only'!$B$2*(O796-1))),IF(N796="WON",((((O796-1)*K796)*'month 3 only'!$B$2)+('month 3 only'!$B$2*(O796-1))),IF(N796="PLACED",((((O796-1)*K796)*'month 3 only'!$B$2)-'month 3 only'!$B$2),IF(K796=0,-'month 3 only'!$B$2,IF(K796=0,-'month 3 only'!$B$2,-('month 3 only'!$B$2*2)))))))*D796))</f>
        <v>0</v>
      </c>
    </row>
    <row r="797" spans="9:18" ht="15" x14ac:dyDescent="0.2">
      <c r="I797" s="10"/>
      <c r="J797" s="10"/>
      <c r="K797" s="10"/>
      <c r="N797" s="7"/>
      <c r="O797" s="19">
        <f>((H797-1)*(1-(IF(I797="no",0,'month 3 only'!$B$3)))+1)</f>
        <v>5.0000000000000044E-2</v>
      </c>
      <c r="P797" s="19">
        <f t="shared" si="13"/>
        <v>0</v>
      </c>
      <c r="Q7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7" s="20">
        <f>IF(ISBLANK(N797),,IF(ISBLANK(H797),,(IF(N797="WON-EW",((((O797-1)*K797)*'month 3 only'!$B$2)+('month 3 only'!$B$2*(O797-1))),IF(N797="WON",((((O797-1)*K797)*'month 3 only'!$B$2)+('month 3 only'!$B$2*(O797-1))),IF(N797="PLACED",((((O797-1)*K797)*'month 3 only'!$B$2)-'month 3 only'!$B$2),IF(K797=0,-'month 3 only'!$B$2,IF(K797=0,-'month 3 only'!$B$2,-('month 3 only'!$B$2*2)))))))*D797))</f>
        <v>0</v>
      </c>
    </row>
    <row r="798" spans="9:18" ht="15" x14ac:dyDescent="0.2">
      <c r="I798" s="10"/>
      <c r="J798" s="10"/>
      <c r="K798" s="10"/>
      <c r="N798" s="7"/>
      <c r="O798" s="19">
        <f>((H798-1)*(1-(IF(I798="no",0,'month 3 only'!$B$3)))+1)</f>
        <v>5.0000000000000044E-2</v>
      </c>
      <c r="P798" s="19">
        <f t="shared" si="13"/>
        <v>0</v>
      </c>
      <c r="Q7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8" s="20">
        <f>IF(ISBLANK(N798),,IF(ISBLANK(H798),,(IF(N798="WON-EW",((((O798-1)*K798)*'month 3 only'!$B$2)+('month 3 only'!$B$2*(O798-1))),IF(N798="WON",((((O798-1)*K798)*'month 3 only'!$B$2)+('month 3 only'!$B$2*(O798-1))),IF(N798="PLACED",((((O798-1)*K798)*'month 3 only'!$B$2)-'month 3 only'!$B$2),IF(K798=0,-'month 3 only'!$B$2,IF(K798=0,-'month 3 only'!$B$2,-('month 3 only'!$B$2*2)))))))*D798))</f>
        <v>0</v>
      </c>
    </row>
    <row r="799" spans="9:18" ht="15" x14ac:dyDescent="0.2">
      <c r="I799" s="10"/>
      <c r="J799" s="10"/>
      <c r="K799" s="10"/>
      <c r="N799" s="7"/>
      <c r="O799" s="19">
        <f>((H799-1)*(1-(IF(I799="no",0,'month 3 only'!$B$3)))+1)</f>
        <v>5.0000000000000044E-2</v>
      </c>
      <c r="P799" s="19">
        <f t="shared" si="13"/>
        <v>0</v>
      </c>
      <c r="Q7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9" s="20">
        <f>IF(ISBLANK(N799),,IF(ISBLANK(H799),,(IF(N799="WON-EW",((((O799-1)*K799)*'month 3 only'!$B$2)+('month 3 only'!$B$2*(O799-1))),IF(N799="WON",((((O799-1)*K799)*'month 3 only'!$B$2)+('month 3 only'!$B$2*(O799-1))),IF(N799="PLACED",((((O799-1)*K799)*'month 3 only'!$B$2)-'month 3 only'!$B$2),IF(K799=0,-'month 3 only'!$B$2,IF(K799=0,-'month 3 only'!$B$2,-('month 3 only'!$B$2*2)))))))*D799))</f>
        <v>0</v>
      </c>
    </row>
    <row r="800" spans="9:18" ht="15" x14ac:dyDescent="0.2">
      <c r="I800" s="10"/>
      <c r="J800" s="10"/>
      <c r="K800" s="10"/>
      <c r="N800" s="7"/>
      <c r="O800" s="19">
        <f>((H800-1)*(1-(IF(I800="no",0,'month 3 only'!$B$3)))+1)</f>
        <v>5.0000000000000044E-2</v>
      </c>
      <c r="P800" s="19">
        <f t="shared" si="13"/>
        <v>0</v>
      </c>
      <c r="Q8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0" s="20">
        <f>IF(ISBLANK(N800),,IF(ISBLANK(H800),,(IF(N800="WON-EW",((((O800-1)*K800)*'month 3 only'!$B$2)+('month 3 only'!$B$2*(O800-1))),IF(N800="WON",((((O800-1)*K800)*'month 3 only'!$B$2)+('month 3 only'!$B$2*(O800-1))),IF(N800="PLACED",((((O800-1)*K800)*'month 3 only'!$B$2)-'month 3 only'!$B$2),IF(K800=0,-'month 3 only'!$B$2,IF(K800=0,-'month 3 only'!$B$2,-('month 3 only'!$B$2*2)))))))*D800))</f>
        <v>0</v>
      </c>
    </row>
    <row r="801" spans="9:18" ht="15" x14ac:dyDescent="0.2">
      <c r="I801" s="10"/>
      <c r="J801" s="10"/>
      <c r="K801" s="10"/>
      <c r="N801" s="7"/>
      <c r="O801" s="19">
        <f>((H801-1)*(1-(IF(I801="no",0,'month 3 only'!$B$3)))+1)</f>
        <v>5.0000000000000044E-2</v>
      </c>
      <c r="P801" s="19">
        <f t="shared" si="13"/>
        <v>0</v>
      </c>
      <c r="Q8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1" s="20">
        <f>IF(ISBLANK(N801),,IF(ISBLANK(H801),,(IF(N801="WON-EW",((((O801-1)*K801)*'month 3 only'!$B$2)+('month 3 only'!$B$2*(O801-1))),IF(N801="WON",((((O801-1)*K801)*'month 3 only'!$B$2)+('month 3 only'!$B$2*(O801-1))),IF(N801="PLACED",((((O801-1)*K801)*'month 3 only'!$B$2)-'month 3 only'!$B$2),IF(K801=0,-'month 3 only'!$B$2,IF(K801=0,-'month 3 only'!$B$2,-('month 3 only'!$B$2*2)))))))*D801))</f>
        <v>0</v>
      </c>
    </row>
    <row r="802" spans="9:18" ht="15" x14ac:dyDescent="0.2">
      <c r="I802" s="10"/>
      <c r="J802" s="10"/>
      <c r="K802" s="10"/>
      <c r="N802" s="7"/>
      <c r="O802" s="19">
        <f>((H802-1)*(1-(IF(I802="no",0,'month 3 only'!$B$3)))+1)</f>
        <v>5.0000000000000044E-2</v>
      </c>
      <c r="P802" s="19">
        <f t="shared" si="13"/>
        <v>0</v>
      </c>
      <c r="Q8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2" s="20">
        <f>IF(ISBLANK(N802),,IF(ISBLANK(H802),,(IF(N802="WON-EW",((((O802-1)*K802)*'month 3 only'!$B$2)+('month 3 only'!$B$2*(O802-1))),IF(N802="WON",((((O802-1)*K802)*'month 3 only'!$B$2)+('month 3 only'!$B$2*(O802-1))),IF(N802="PLACED",((((O802-1)*K802)*'month 3 only'!$B$2)-'month 3 only'!$B$2),IF(K802=0,-'month 3 only'!$B$2,IF(K802=0,-'month 3 only'!$B$2,-('month 3 only'!$B$2*2)))))))*D802))</f>
        <v>0</v>
      </c>
    </row>
    <row r="803" spans="9:18" ht="15" x14ac:dyDescent="0.2">
      <c r="I803" s="10"/>
      <c r="J803" s="10"/>
      <c r="K803" s="10"/>
      <c r="N803" s="7"/>
      <c r="O803" s="19">
        <f>((H803-1)*(1-(IF(I803="no",0,'month 3 only'!$B$3)))+1)</f>
        <v>5.0000000000000044E-2</v>
      </c>
      <c r="P803" s="19">
        <f t="shared" si="13"/>
        <v>0</v>
      </c>
      <c r="Q8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3" s="20">
        <f>IF(ISBLANK(N803),,IF(ISBLANK(H803),,(IF(N803="WON-EW",((((O803-1)*K803)*'month 3 only'!$B$2)+('month 3 only'!$B$2*(O803-1))),IF(N803="WON",((((O803-1)*K803)*'month 3 only'!$B$2)+('month 3 only'!$B$2*(O803-1))),IF(N803="PLACED",((((O803-1)*K803)*'month 3 only'!$B$2)-'month 3 only'!$B$2),IF(K803=0,-'month 3 only'!$B$2,IF(K803=0,-'month 3 only'!$B$2,-('month 3 only'!$B$2*2)))))))*D803))</f>
        <v>0</v>
      </c>
    </row>
    <row r="804" spans="9:18" ht="15" x14ac:dyDescent="0.2">
      <c r="I804" s="10"/>
      <c r="J804" s="10"/>
      <c r="K804" s="10"/>
      <c r="N804" s="7"/>
      <c r="O804" s="19">
        <f>((H804-1)*(1-(IF(I804="no",0,'month 3 only'!$B$3)))+1)</f>
        <v>5.0000000000000044E-2</v>
      </c>
      <c r="P804" s="19">
        <f t="shared" si="13"/>
        <v>0</v>
      </c>
      <c r="Q8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4" s="20">
        <f>IF(ISBLANK(N804),,IF(ISBLANK(H804),,(IF(N804="WON-EW",((((O804-1)*K804)*'month 3 only'!$B$2)+('month 3 only'!$B$2*(O804-1))),IF(N804="WON",((((O804-1)*K804)*'month 3 only'!$B$2)+('month 3 only'!$B$2*(O804-1))),IF(N804="PLACED",((((O804-1)*K804)*'month 3 only'!$B$2)-'month 3 only'!$B$2),IF(K804=0,-'month 3 only'!$B$2,IF(K804=0,-'month 3 only'!$B$2,-('month 3 only'!$B$2*2)))))))*D804))</f>
        <v>0</v>
      </c>
    </row>
    <row r="805" spans="9:18" ht="15" x14ac:dyDescent="0.2">
      <c r="I805" s="10"/>
      <c r="J805" s="10"/>
      <c r="K805" s="10"/>
      <c r="N805" s="7"/>
      <c r="O805" s="19">
        <f>((H805-1)*(1-(IF(I805="no",0,'month 3 only'!$B$3)))+1)</f>
        <v>5.0000000000000044E-2</v>
      </c>
      <c r="P805" s="19">
        <f t="shared" si="13"/>
        <v>0</v>
      </c>
      <c r="Q8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5" s="20">
        <f>IF(ISBLANK(N805),,IF(ISBLANK(H805),,(IF(N805="WON-EW",((((O805-1)*K805)*'month 3 only'!$B$2)+('month 3 only'!$B$2*(O805-1))),IF(N805="WON",((((O805-1)*K805)*'month 3 only'!$B$2)+('month 3 only'!$B$2*(O805-1))),IF(N805="PLACED",((((O805-1)*K805)*'month 3 only'!$B$2)-'month 3 only'!$B$2),IF(K805=0,-'month 3 only'!$B$2,IF(K805=0,-'month 3 only'!$B$2,-('month 3 only'!$B$2*2)))))))*D805))</f>
        <v>0</v>
      </c>
    </row>
    <row r="806" spans="9:18" ht="15" x14ac:dyDescent="0.2">
      <c r="I806" s="10"/>
      <c r="J806" s="10"/>
      <c r="K806" s="10"/>
      <c r="N806" s="7"/>
      <c r="O806" s="19">
        <f>((H806-1)*(1-(IF(I806="no",0,'month 3 only'!$B$3)))+1)</f>
        <v>5.0000000000000044E-2</v>
      </c>
      <c r="P806" s="19">
        <f t="shared" si="13"/>
        <v>0</v>
      </c>
      <c r="Q8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6" s="20">
        <f>IF(ISBLANK(N806),,IF(ISBLANK(H806),,(IF(N806="WON-EW",((((O806-1)*K806)*'month 3 only'!$B$2)+('month 3 only'!$B$2*(O806-1))),IF(N806="WON",((((O806-1)*K806)*'month 3 only'!$B$2)+('month 3 only'!$B$2*(O806-1))),IF(N806="PLACED",((((O806-1)*K806)*'month 3 only'!$B$2)-'month 3 only'!$B$2),IF(K806=0,-'month 3 only'!$B$2,IF(K806=0,-'month 3 only'!$B$2,-('month 3 only'!$B$2*2)))))))*D806))</f>
        <v>0</v>
      </c>
    </row>
    <row r="807" spans="9:18" ht="15" x14ac:dyDescent="0.2">
      <c r="I807" s="10"/>
      <c r="J807" s="10"/>
      <c r="K807" s="10"/>
      <c r="N807" s="7"/>
      <c r="O807" s="19">
        <f>((H807-1)*(1-(IF(I807="no",0,'month 3 only'!$B$3)))+1)</f>
        <v>5.0000000000000044E-2</v>
      </c>
      <c r="P807" s="19">
        <f t="shared" si="13"/>
        <v>0</v>
      </c>
      <c r="Q8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7" s="20">
        <f>IF(ISBLANK(N807),,IF(ISBLANK(H807),,(IF(N807="WON-EW",((((O807-1)*K807)*'month 3 only'!$B$2)+('month 3 only'!$B$2*(O807-1))),IF(N807="WON",((((O807-1)*K807)*'month 3 only'!$B$2)+('month 3 only'!$B$2*(O807-1))),IF(N807="PLACED",((((O807-1)*K807)*'month 3 only'!$B$2)-'month 3 only'!$B$2),IF(K807=0,-'month 3 only'!$B$2,IF(K807=0,-'month 3 only'!$B$2,-('month 3 only'!$B$2*2)))))))*D807))</f>
        <v>0</v>
      </c>
    </row>
    <row r="808" spans="9:18" ht="15" x14ac:dyDescent="0.2">
      <c r="I808" s="10"/>
      <c r="J808" s="10"/>
      <c r="K808" s="10"/>
      <c r="N808" s="7"/>
      <c r="O808" s="19">
        <f>((H808-1)*(1-(IF(I808="no",0,'month 3 only'!$B$3)))+1)</f>
        <v>5.0000000000000044E-2</v>
      </c>
      <c r="P808" s="19">
        <f t="shared" si="13"/>
        <v>0</v>
      </c>
      <c r="Q8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8" s="20">
        <f>IF(ISBLANK(N808),,IF(ISBLANK(H808),,(IF(N808="WON-EW",((((O808-1)*K808)*'month 3 only'!$B$2)+('month 3 only'!$B$2*(O808-1))),IF(N808="WON",((((O808-1)*K808)*'month 3 only'!$B$2)+('month 3 only'!$B$2*(O808-1))),IF(N808="PLACED",((((O808-1)*K808)*'month 3 only'!$B$2)-'month 3 only'!$B$2),IF(K808=0,-'month 3 only'!$B$2,IF(K808=0,-'month 3 only'!$B$2,-('month 3 only'!$B$2*2)))))))*D808))</f>
        <v>0</v>
      </c>
    </row>
    <row r="809" spans="9:18" ht="15" x14ac:dyDescent="0.2">
      <c r="I809" s="10"/>
      <c r="J809" s="10"/>
      <c r="K809" s="10"/>
      <c r="N809" s="7"/>
      <c r="O809" s="19">
        <f>((H809-1)*(1-(IF(I809="no",0,'month 3 only'!$B$3)))+1)</f>
        <v>5.0000000000000044E-2</v>
      </c>
      <c r="P809" s="19">
        <f t="shared" si="13"/>
        <v>0</v>
      </c>
      <c r="Q8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9" s="20">
        <f>IF(ISBLANK(N809),,IF(ISBLANK(H809),,(IF(N809="WON-EW",((((O809-1)*K809)*'month 3 only'!$B$2)+('month 3 only'!$B$2*(O809-1))),IF(N809="WON",((((O809-1)*K809)*'month 3 only'!$B$2)+('month 3 only'!$B$2*(O809-1))),IF(N809="PLACED",((((O809-1)*K809)*'month 3 only'!$B$2)-'month 3 only'!$B$2),IF(K809=0,-'month 3 only'!$B$2,IF(K809=0,-'month 3 only'!$B$2,-('month 3 only'!$B$2*2)))))))*D809))</f>
        <v>0</v>
      </c>
    </row>
    <row r="810" spans="9:18" ht="15" x14ac:dyDescent="0.2">
      <c r="I810" s="10"/>
      <c r="J810" s="10"/>
      <c r="K810" s="10"/>
      <c r="N810" s="7"/>
      <c r="O810" s="19">
        <f>((H810-1)*(1-(IF(I810="no",0,'month 3 only'!$B$3)))+1)</f>
        <v>5.0000000000000044E-2</v>
      </c>
      <c r="P810" s="19">
        <f t="shared" si="13"/>
        <v>0</v>
      </c>
      <c r="Q8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0" s="20">
        <f>IF(ISBLANK(N810),,IF(ISBLANK(H810),,(IF(N810="WON-EW",((((O810-1)*K810)*'month 3 only'!$B$2)+('month 3 only'!$B$2*(O810-1))),IF(N810="WON",((((O810-1)*K810)*'month 3 only'!$B$2)+('month 3 only'!$B$2*(O810-1))),IF(N810="PLACED",((((O810-1)*K810)*'month 3 only'!$B$2)-'month 3 only'!$B$2),IF(K810=0,-'month 3 only'!$B$2,IF(K810=0,-'month 3 only'!$B$2,-('month 3 only'!$B$2*2)))))))*D810))</f>
        <v>0</v>
      </c>
    </row>
    <row r="811" spans="9:18" ht="15" x14ac:dyDescent="0.2">
      <c r="I811" s="10"/>
      <c r="J811" s="10"/>
      <c r="K811" s="10"/>
      <c r="N811" s="7"/>
      <c r="O811" s="19">
        <f>((H811-1)*(1-(IF(I811="no",0,'month 3 only'!$B$3)))+1)</f>
        <v>5.0000000000000044E-2</v>
      </c>
      <c r="P811" s="19">
        <f t="shared" si="13"/>
        <v>0</v>
      </c>
      <c r="Q8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1" s="20">
        <f>IF(ISBLANK(N811),,IF(ISBLANK(H811),,(IF(N811="WON-EW",((((O811-1)*K811)*'month 3 only'!$B$2)+('month 3 only'!$B$2*(O811-1))),IF(N811="WON",((((O811-1)*K811)*'month 3 only'!$B$2)+('month 3 only'!$B$2*(O811-1))),IF(N811="PLACED",((((O811-1)*K811)*'month 3 only'!$B$2)-'month 3 only'!$B$2),IF(K811=0,-'month 3 only'!$B$2,IF(K811=0,-'month 3 only'!$B$2,-('month 3 only'!$B$2*2)))))))*D811))</f>
        <v>0</v>
      </c>
    </row>
    <row r="812" spans="9:18" ht="15" x14ac:dyDescent="0.2">
      <c r="I812" s="10"/>
      <c r="J812" s="10"/>
      <c r="K812" s="10"/>
      <c r="N812" s="7"/>
      <c r="O812" s="19">
        <f>((H812-1)*(1-(IF(I812="no",0,'month 3 only'!$B$3)))+1)</f>
        <v>5.0000000000000044E-2</v>
      </c>
      <c r="P812" s="19">
        <f t="shared" si="13"/>
        <v>0</v>
      </c>
      <c r="Q8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2" s="20">
        <f>IF(ISBLANK(N812),,IF(ISBLANK(H812),,(IF(N812="WON-EW",((((O812-1)*K812)*'month 3 only'!$B$2)+('month 3 only'!$B$2*(O812-1))),IF(N812="WON",((((O812-1)*K812)*'month 3 only'!$B$2)+('month 3 only'!$B$2*(O812-1))),IF(N812="PLACED",((((O812-1)*K812)*'month 3 only'!$B$2)-'month 3 only'!$B$2),IF(K812=0,-'month 3 only'!$B$2,IF(K812=0,-'month 3 only'!$B$2,-('month 3 only'!$B$2*2)))))))*D812))</f>
        <v>0</v>
      </c>
    </row>
    <row r="813" spans="9:18" ht="15" x14ac:dyDescent="0.2">
      <c r="I813" s="10"/>
      <c r="J813" s="10"/>
      <c r="K813" s="10"/>
      <c r="N813" s="7"/>
      <c r="O813" s="19">
        <f>((H813-1)*(1-(IF(I813="no",0,'month 3 only'!$B$3)))+1)</f>
        <v>5.0000000000000044E-2</v>
      </c>
      <c r="P813" s="19">
        <f t="shared" si="13"/>
        <v>0</v>
      </c>
      <c r="Q8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3" s="20">
        <f>IF(ISBLANK(N813),,IF(ISBLANK(H813),,(IF(N813="WON-EW",((((O813-1)*K813)*'month 3 only'!$B$2)+('month 3 only'!$B$2*(O813-1))),IF(N813="WON",((((O813-1)*K813)*'month 3 only'!$B$2)+('month 3 only'!$B$2*(O813-1))),IF(N813="PLACED",((((O813-1)*K813)*'month 3 only'!$B$2)-'month 3 only'!$B$2),IF(K813=0,-'month 3 only'!$B$2,IF(K813=0,-'month 3 only'!$B$2,-('month 3 only'!$B$2*2)))))))*D813))</f>
        <v>0</v>
      </c>
    </row>
    <row r="814" spans="9:18" ht="15" x14ac:dyDescent="0.2">
      <c r="I814" s="10"/>
      <c r="J814" s="10"/>
      <c r="K814" s="10"/>
      <c r="N814" s="7"/>
      <c r="O814" s="19">
        <f>((H814-1)*(1-(IF(I814="no",0,'month 3 only'!$B$3)))+1)</f>
        <v>5.0000000000000044E-2</v>
      </c>
      <c r="P814" s="19">
        <f t="shared" si="13"/>
        <v>0</v>
      </c>
      <c r="Q8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4" s="20">
        <f>IF(ISBLANK(N814),,IF(ISBLANK(H814),,(IF(N814="WON-EW",((((O814-1)*K814)*'month 3 only'!$B$2)+('month 3 only'!$B$2*(O814-1))),IF(N814="WON",((((O814-1)*K814)*'month 3 only'!$B$2)+('month 3 only'!$B$2*(O814-1))),IF(N814="PLACED",((((O814-1)*K814)*'month 3 only'!$B$2)-'month 3 only'!$B$2),IF(K814=0,-'month 3 only'!$B$2,IF(K814=0,-'month 3 only'!$B$2,-('month 3 only'!$B$2*2)))))))*D814))</f>
        <v>0</v>
      </c>
    </row>
    <row r="815" spans="9:18" ht="15" x14ac:dyDescent="0.2">
      <c r="I815" s="10"/>
      <c r="J815" s="10"/>
      <c r="K815" s="10"/>
      <c r="N815" s="7"/>
      <c r="O815" s="19">
        <f>((H815-1)*(1-(IF(I815="no",0,'month 3 only'!$B$3)))+1)</f>
        <v>5.0000000000000044E-2</v>
      </c>
      <c r="P815" s="19">
        <f t="shared" si="13"/>
        <v>0</v>
      </c>
      <c r="Q8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5" s="20">
        <f>IF(ISBLANK(N815),,IF(ISBLANK(H815),,(IF(N815="WON-EW",((((O815-1)*K815)*'month 3 only'!$B$2)+('month 3 only'!$B$2*(O815-1))),IF(N815="WON",((((O815-1)*K815)*'month 3 only'!$B$2)+('month 3 only'!$B$2*(O815-1))),IF(N815="PLACED",((((O815-1)*K815)*'month 3 only'!$B$2)-'month 3 only'!$B$2),IF(K815=0,-'month 3 only'!$B$2,IF(K815=0,-'month 3 only'!$B$2,-('month 3 only'!$B$2*2)))))))*D815))</f>
        <v>0</v>
      </c>
    </row>
    <row r="816" spans="9:18" ht="15" x14ac:dyDescent="0.2">
      <c r="I816" s="10"/>
      <c r="J816" s="10"/>
      <c r="K816" s="10"/>
      <c r="N816" s="7"/>
      <c r="O816" s="19">
        <f>((H816-1)*(1-(IF(I816="no",0,'month 3 only'!$B$3)))+1)</f>
        <v>5.0000000000000044E-2</v>
      </c>
      <c r="P816" s="19">
        <f t="shared" si="13"/>
        <v>0</v>
      </c>
      <c r="Q8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6" s="20">
        <f>IF(ISBLANK(N816),,IF(ISBLANK(H816),,(IF(N816="WON-EW",((((O816-1)*K816)*'month 3 only'!$B$2)+('month 3 only'!$B$2*(O816-1))),IF(N816="WON",((((O816-1)*K816)*'month 3 only'!$B$2)+('month 3 only'!$B$2*(O816-1))),IF(N816="PLACED",((((O816-1)*K816)*'month 3 only'!$B$2)-'month 3 only'!$B$2),IF(K816=0,-'month 3 only'!$B$2,IF(K816=0,-'month 3 only'!$B$2,-('month 3 only'!$B$2*2)))))))*D816))</f>
        <v>0</v>
      </c>
    </row>
    <row r="817" spans="9:18" ht="15" x14ac:dyDescent="0.2">
      <c r="I817" s="10"/>
      <c r="J817" s="10"/>
      <c r="K817" s="10"/>
      <c r="N817" s="7"/>
      <c r="O817" s="19">
        <f>((H817-1)*(1-(IF(I817="no",0,'month 3 only'!$B$3)))+1)</f>
        <v>5.0000000000000044E-2</v>
      </c>
      <c r="P817" s="19">
        <f t="shared" si="13"/>
        <v>0</v>
      </c>
      <c r="Q8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7" s="20">
        <f>IF(ISBLANK(N817),,IF(ISBLANK(H817),,(IF(N817="WON-EW",((((O817-1)*K817)*'month 3 only'!$B$2)+('month 3 only'!$B$2*(O817-1))),IF(N817="WON",((((O817-1)*K817)*'month 3 only'!$B$2)+('month 3 only'!$B$2*(O817-1))),IF(N817="PLACED",((((O817-1)*K817)*'month 3 only'!$B$2)-'month 3 only'!$B$2),IF(K817=0,-'month 3 only'!$B$2,IF(K817=0,-'month 3 only'!$B$2,-('month 3 only'!$B$2*2)))))))*D817))</f>
        <v>0</v>
      </c>
    </row>
    <row r="818" spans="9:18" ht="15" x14ac:dyDescent="0.2">
      <c r="I818" s="10"/>
      <c r="J818" s="10"/>
      <c r="K818" s="10"/>
      <c r="N818" s="7"/>
      <c r="O818" s="19">
        <f>((H818-1)*(1-(IF(I818="no",0,'month 3 only'!$B$3)))+1)</f>
        <v>5.0000000000000044E-2</v>
      </c>
      <c r="P818" s="19">
        <f t="shared" si="13"/>
        <v>0</v>
      </c>
      <c r="Q8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8" s="20">
        <f>IF(ISBLANK(N818),,IF(ISBLANK(H818),,(IF(N818="WON-EW",((((O818-1)*K818)*'month 3 only'!$B$2)+('month 3 only'!$B$2*(O818-1))),IF(N818="WON",((((O818-1)*K818)*'month 3 only'!$B$2)+('month 3 only'!$B$2*(O818-1))),IF(N818="PLACED",((((O818-1)*K818)*'month 3 only'!$B$2)-'month 3 only'!$B$2),IF(K818=0,-'month 3 only'!$B$2,IF(K818=0,-'month 3 only'!$B$2,-('month 3 only'!$B$2*2)))))))*D818))</f>
        <v>0</v>
      </c>
    </row>
    <row r="819" spans="9:18" ht="15" x14ac:dyDescent="0.2">
      <c r="I819" s="10"/>
      <c r="J819" s="10"/>
      <c r="K819" s="10"/>
      <c r="N819" s="7"/>
      <c r="O819" s="19">
        <f>((H819-1)*(1-(IF(I819="no",0,'month 3 only'!$B$3)))+1)</f>
        <v>5.0000000000000044E-2</v>
      </c>
      <c r="P819" s="19">
        <f t="shared" si="13"/>
        <v>0</v>
      </c>
      <c r="Q8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9" s="20">
        <f>IF(ISBLANK(N819),,IF(ISBLANK(H819),,(IF(N819="WON-EW",((((O819-1)*K819)*'month 3 only'!$B$2)+('month 3 only'!$B$2*(O819-1))),IF(N819="WON",((((O819-1)*K819)*'month 3 only'!$B$2)+('month 3 only'!$B$2*(O819-1))),IF(N819="PLACED",((((O819-1)*K819)*'month 3 only'!$B$2)-'month 3 only'!$B$2),IF(K819=0,-'month 3 only'!$B$2,IF(K819=0,-'month 3 only'!$B$2,-('month 3 only'!$B$2*2)))))))*D819))</f>
        <v>0</v>
      </c>
    </row>
    <row r="820" spans="9:18" ht="15" x14ac:dyDescent="0.2">
      <c r="I820" s="10"/>
      <c r="J820" s="10"/>
      <c r="K820" s="10"/>
      <c r="N820" s="7"/>
      <c r="O820" s="19">
        <f>((H820-1)*(1-(IF(I820="no",0,'month 3 only'!$B$3)))+1)</f>
        <v>5.0000000000000044E-2</v>
      </c>
      <c r="P820" s="19">
        <f t="shared" si="13"/>
        <v>0</v>
      </c>
      <c r="Q8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0" s="20">
        <f>IF(ISBLANK(N820),,IF(ISBLANK(H820),,(IF(N820="WON-EW",((((O820-1)*K820)*'month 3 only'!$B$2)+('month 3 only'!$B$2*(O820-1))),IF(N820="WON",((((O820-1)*K820)*'month 3 only'!$B$2)+('month 3 only'!$B$2*(O820-1))),IF(N820="PLACED",((((O820-1)*K820)*'month 3 only'!$B$2)-'month 3 only'!$B$2),IF(K820=0,-'month 3 only'!$B$2,IF(K820=0,-'month 3 only'!$B$2,-('month 3 only'!$B$2*2)))))))*D820))</f>
        <v>0</v>
      </c>
    </row>
    <row r="821" spans="9:18" ht="15" x14ac:dyDescent="0.2">
      <c r="I821" s="10"/>
      <c r="J821" s="10"/>
      <c r="K821" s="10"/>
      <c r="N821" s="7"/>
      <c r="O821" s="19">
        <f>((H821-1)*(1-(IF(I821="no",0,'month 3 only'!$B$3)))+1)</f>
        <v>5.0000000000000044E-2</v>
      </c>
      <c r="P821" s="19">
        <f t="shared" si="13"/>
        <v>0</v>
      </c>
      <c r="Q8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1" s="20">
        <f>IF(ISBLANK(N821),,IF(ISBLANK(H821),,(IF(N821="WON-EW",((((O821-1)*K821)*'month 3 only'!$B$2)+('month 3 only'!$B$2*(O821-1))),IF(N821="WON",((((O821-1)*K821)*'month 3 only'!$B$2)+('month 3 only'!$B$2*(O821-1))),IF(N821="PLACED",((((O821-1)*K821)*'month 3 only'!$B$2)-'month 3 only'!$B$2),IF(K821=0,-'month 3 only'!$B$2,IF(K821=0,-'month 3 only'!$B$2,-('month 3 only'!$B$2*2)))))))*D821))</f>
        <v>0</v>
      </c>
    </row>
    <row r="822" spans="9:18" ht="15" x14ac:dyDescent="0.2">
      <c r="I822" s="10"/>
      <c r="J822" s="10"/>
      <c r="K822" s="10"/>
      <c r="N822" s="7"/>
      <c r="O822" s="19">
        <f>((H822-1)*(1-(IF(I822="no",0,'month 3 only'!$B$3)))+1)</f>
        <v>5.0000000000000044E-2</v>
      </c>
      <c r="P822" s="19">
        <f t="shared" si="13"/>
        <v>0</v>
      </c>
      <c r="Q8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2" s="20">
        <f>IF(ISBLANK(N822),,IF(ISBLANK(H822),,(IF(N822="WON-EW",((((O822-1)*K822)*'month 3 only'!$B$2)+('month 3 only'!$B$2*(O822-1))),IF(N822="WON",((((O822-1)*K822)*'month 3 only'!$B$2)+('month 3 only'!$B$2*(O822-1))),IF(N822="PLACED",((((O822-1)*K822)*'month 3 only'!$B$2)-'month 3 only'!$B$2),IF(K822=0,-'month 3 only'!$B$2,IF(K822=0,-'month 3 only'!$B$2,-('month 3 only'!$B$2*2)))))))*D822))</f>
        <v>0</v>
      </c>
    </row>
    <row r="823" spans="9:18" ht="15" x14ac:dyDescent="0.2">
      <c r="I823" s="10"/>
      <c r="J823" s="10"/>
      <c r="K823" s="10"/>
      <c r="N823" s="7"/>
      <c r="O823" s="19">
        <f>((H823-1)*(1-(IF(I823="no",0,'month 3 only'!$B$3)))+1)</f>
        <v>5.0000000000000044E-2</v>
      </c>
      <c r="P823" s="19">
        <f t="shared" si="13"/>
        <v>0</v>
      </c>
      <c r="Q8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3" s="20">
        <f>IF(ISBLANK(N823),,IF(ISBLANK(H823),,(IF(N823="WON-EW",((((O823-1)*K823)*'month 3 only'!$B$2)+('month 3 only'!$B$2*(O823-1))),IF(N823="WON",((((O823-1)*K823)*'month 3 only'!$B$2)+('month 3 only'!$B$2*(O823-1))),IF(N823="PLACED",((((O823-1)*K823)*'month 3 only'!$B$2)-'month 3 only'!$B$2),IF(K823=0,-'month 3 only'!$B$2,IF(K823=0,-'month 3 only'!$B$2,-('month 3 only'!$B$2*2)))))))*D823))</f>
        <v>0</v>
      </c>
    </row>
    <row r="824" spans="9:18" ht="15" x14ac:dyDescent="0.2">
      <c r="I824" s="10"/>
      <c r="J824" s="10"/>
      <c r="K824" s="10"/>
      <c r="N824" s="7"/>
      <c r="O824" s="19">
        <f>((H824-1)*(1-(IF(I824="no",0,'month 3 only'!$B$3)))+1)</f>
        <v>5.0000000000000044E-2</v>
      </c>
      <c r="P824" s="19">
        <f t="shared" si="13"/>
        <v>0</v>
      </c>
      <c r="Q8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4" s="20">
        <f>IF(ISBLANK(N824),,IF(ISBLANK(H824),,(IF(N824="WON-EW",((((O824-1)*K824)*'month 3 only'!$B$2)+('month 3 only'!$B$2*(O824-1))),IF(N824="WON",((((O824-1)*K824)*'month 3 only'!$B$2)+('month 3 only'!$B$2*(O824-1))),IF(N824="PLACED",((((O824-1)*K824)*'month 3 only'!$B$2)-'month 3 only'!$B$2),IF(K824=0,-'month 3 only'!$B$2,IF(K824=0,-'month 3 only'!$B$2,-('month 3 only'!$B$2*2)))))))*D824))</f>
        <v>0</v>
      </c>
    </row>
    <row r="825" spans="9:18" ht="15" x14ac:dyDescent="0.2">
      <c r="I825" s="10"/>
      <c r="J825" s="10"/>
      <c r="K825" s="10"/>
      <c r="N825" s="7"/>
      <c r="O825" s="19">
        <f>((H825-1)*(1-(IF(I825="no",0,'month 3 only'!$B$3)))+1)</f>
        <v>5.0000000000000044E-2</v>
      </c>
      <c r="P825" s="19">
        <f t="shared" si="13"/>
        <v>0</v>
      </c>
      <c r="Q8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5" s="20">
        <f>IF(ISBLANK(N825),,IF(ISBLANK(H825),,(IF(N825="WON-EW",((((O825-1)*K825)*'month 3 only'!$B$2)+('month 3 only'!$B$2*(O825-1))),IF(N825="WON",((((O825-1)*K825)*'month 3 only'!$B$2)+('month 3 only'!$B$2*(O825-1))),IF(N825="PLACED",((((O825-1)*K825)*'month 3 only'!$B$2)-'month 3 only'!$B$2),IF(K825=0,-'month 3 only'!$B$2,IF(K825=0,-'month 3 only'!$B$2,-('month 3 only'!$B$2*2)))))))*D825))</f>
        <v>0</v>
      </c>
    </row>
    <row r="826" spans="9:18" ht="15" x14ac:dyDescent="0.2">
      <c r="I826" s="10"/>
      <c r="J826" s="10"/>
      <c r="K826" s="10"/>
      <c r="N826" s="7"/>
      <c r="O826" s="19">
        <f>((H826-1)*(1-(IF(I826="no",0,'month 3 only'!$B$3)))+1)</f>
        <v>5.0000000000000044E-2</v>
      </c>
      <c r="P826" s="19">
        <f t="shared" si="13"/>
        <v>0</v>
      </c>
      <c r="Q8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6" s="20">
        <f>IF(ISBLANK(N826),,IF(ISBLANK(H826),,(IF(N826="WON-EW",((((O826-1)*K826)*'month 3 only'!$B$2)+('month 3 only'!$B$2*(O826-1))),IF(N826="WON",((((O826-1)*K826)*'month 3 only'!$B$2)+('month 3 only'!$B$2*(O826-1))),IF(N826="PLACED",((((O826-1)*K826)*'month 3 only'!$B$2)-'month 3 only'!$B$2),IF(K826=0,-'month 3 only'!$B$2,IF(K826=0,-'month 3 only'!$B$2,-('month 3 only'!$B$2*2)))))))*D826))</f>
        <v>0</v>
      </c>
    </row>
    <row r="827" spans="9:18" ht="15" x14ac:dyDescent="0.2">
      <c r="I827" s="10"/>
      <c r="J827" s="10"/>
      <c r="K827" s="10"/>
      <c r="N827" s="7"/>
      <c r="O827" s="19">
        <f>((H827-1)*(1-(IF(I827="no",0,'month 3 only'!$B$3)))+1)</f>
        <v>5.0000000000000044E-2</v>
      </c>
      <c r="P827" s="19">
        <f t="shared" si="13"/>
        <v>0</v>
      </c>
      <c r="Q8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7" s="20">
        <f>IF(ISBLANK(N827),,IF(ISBLANK(H827),,(IF(N827="WON-EW",((((O827-1)*K827)*'month 3 only'!$B$2)+('month 3 only'!$B$2*(O827-1))),IF(N827="WON",((((O827-1)*K827)*'month 3 only'!$B$2)+('month 3 only'!$B$2*(O827-1))),IF(N827="PLACED",((((O827-1)*K827)*'month 3 only'!$B$2)-'month 3 only'!$B$2),IF(K827=0,-'month 3 only'!$B$2,IF(K827=0,-'month 3 only'!$B$2,-('month 3 only'!$B$2*2)))))))*D827))</f>
        <v>0</v>
      </c>
    </row>
    <row r="828" spans="9:18" ht="15" x14ac:dyDescent="0.2">
      <c r="I828" s="10"/>
      <c r="J828" s="10"/>
      <c r="K828" s="10"/>
      <c r="N828" s="7"/>
      <c r="O828" s="19">
        <f>((H828-1)*(1-(IF(I828="no",0,'month 3 only'!$B$3)))+1)</f>
        <v>5.0000000000000044E-2</v>
      </c>
      <c r="P828" s="19">
        <f t="shared" si="13"/>
        <v>0</v>
      </c>
      <c r="Q8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8" s="20">
        <f>IF(ISBLANK(N828),,IF(ISBLANK(H828),,(IF(N828="WON-EW",((((O828-1)*K828)*'month 3 only'!$B$2)+('month 3 only'!$B$2*(O828-1))),IF(N828="WON",((((O828-1)*K828)*'month 3 only'!$B$2)+('month 3 only'!$B$2*(O828-1))),IF(N828="PLACED",((((O828-1)*K828)*'month 3 only'!$B$2)-'month 3 only'!$B$2),IF(K828=0,-'month 3 only'!$B$2,IF(K828=0,-'month 3 only'!$B$2,-('month 3 only'!$B$2*2)))))))*D828))</f>
        <v>0</v>
      </c>
    </row>
    <row r="829" spans="9:18" ht="15" x14ac:dyDescent="0.2">
      <c r="I829" s="10"/>
      <c r="J829" s="10"/>
      <c r="K829" s="10"/>
      <c r="N829" s="7"/>
      <c r="O829" s="19">
        <f>((H829-1)*(1-(IF(I829="no",0,'month 3 only'!$B$3)))+1)</f>
        <v>5.0000000000000044E-2</v>
      </c>
      <c r="P829" s="19">
        <f t="shared" si="13"/>
        <v>0</v>
      </c>
      <c r="Q8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9" s="20">
        <f>IF(ISBLANK(N829),,IF(ISBLANK(H829),,(IF(N829="WON-EW",((((O829-1)*K829)*'month 3 only'!$B$2)+('month 3 only'!$B$2*(O829-1))),IF(N829="WON",((((O829-1)*K829)*'month 3 only'!$B$2)+('month 3 only'!$B$2*(O829-1))),IF(N829="PLACED",((((O829-1)*K829)*'month 3 only'!$B$2)-'month 3 only'!$B$2),IF(K829=0,-'month 3 only'!$B$2,IF(K829=0,-'month 3 only'!$B$2,-('month 3 only'!$B$2*2)))))))*D829))</f>
        <v>0</v>
      </c>
    </row>
    <row r="830" spans="9:18" ht="15" x14ac:dyDescent="0.2">
      <c r="I830" s="10"/>
      <c r="J830" s="10"/>
      <c r="K830" s="10"/>
      <c r="N830" s="7"/>
      <c r="O830" s="19">
        <f>((H830-1)*(1-(IF(I830="no",0,'month 3 only'!$B$3)))+1)</f>
        <v>5.0000000000000044E-2</v>
      </c>
      <c r="P830" s="19">
        <f t="shared" si="13"/>
        <v>0</v>
      </c>
      <c r="Q8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0" s="20">
        <f>IF(ISBLANK(N830),,IF(ISBLANK(H830),,(IF(N830="WON-EW",((((O830-1)*K830)*'month 3 only'!$B$2)+('month 3 only'!$B$2*(O830-1))),IF(N830="WON",((((O830-1)*K830)*'month 3 only'!$B$2)+('month 3 only'!$B$2*(O830-1))),IF(N830="PLACED",((((O830-1)*K830)*'month 3 only'!$B$2)-'month 3 only'!$B$2),IF(K830=0,-'month 3 only'!$B$2,IF(K830=0,-'month 3 only'!$B$2,-('month 3 only'!$B$2*2)))))))*D830))</f>
        <v>0</v>
      </c>
    </row>
    <row r="831" spans="9:18" ht="15" x14ac:dyDescent="0.2">
      <c r="I831" s="10"/>
      <c r="J831" s="10"/>
      <c r="K831" s="10"/>
      <c r="N831" s="7"/>
      <c r="O831" s="19">
        <f>((H831-1)*(1-(IF(I831="no",0,'month 3 only'!$B$3)))+1)</f>
        <v>5.0000000000000044E-2</v>
      </c>
      <c r="P831" s="19">
        <f t="shared" si="13"/>
        <v>0</v>
      </c>
      <c r="Q8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1" s="20">
        <f>IF(ISBLANK(N831),,IF(ISBLANK(H831),,(IF(N831="WON-EW",((((O831-1)*K831)*'month 3 only'!$B$2)+('month 3 only'!$B$2*(O831-1))),IF(N831="WON",((((O831-1)*K831)*'month 3 only'!$B$2)+('month 3 only'!$B$2*(O831-1))),IF(N831="PLACED",((((O831-1)*K831)*'month 3 only'!$B$2)-'month 3 only'!$B$2),IF(K831=0,-'month 3 only'!$B$2,IF(K831=0,-'month 3 only'!$B$2,-('month 3 only'!$B$2*2)))))))*D831))</f>
        <v>0</v>
      </c>
    </row>
    <row r="832" spans="9:18" ht="15" x14ac:dyDescent="0.2">
      <c r="I832" s="10"/>
      <c r="J832" s="10"/>
      <c r="K832" s="10"/>
      <c r="N832" s="7"/>
      <c r="O832" s="19">
        <f>((H832-1)*(1-(IF(I832="no",0,'month 3 only'!$B$3)))+1)</f>
        <v>5.0000000000000044E-2</v>
      </c>
      <c r="P832" s="19">
        <f t="shared" si="13"/>
        <v>0</v>
      </c>
      <c r="Q8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2" s="20">
        <f>IF(ISBLANK(N832),,IF(ISBLANK(H832),,(IF(N832="WON-EW",((((O832-1)*K832)*'month 3 only'!$B$2)+('month 3 only'!$B$2*(O832-1))),IF(N832="WON",((((O832-1)*K832)*'month 3 only'!$B$2)+('month 3 only'!$B$2*(O832-1))),IF(N832="PLACED",((((O832-1)*K832)*'month 3 only'!$B$2)-'month 3 only'!$B$2),IF(K832=0,-'month 3 only'!$B$2,IF(K832=0,-'month 3 only'!$B$2,-('month 3 only'!$B$2*2)))))))*D832))</f>
        <v>0</v>
      </c>
    </row>
    <row r="833" spans="9:18" ht="15" x14ac:dyDescent="0.2">
      <c r="I833" s="10"/>
      <c r="J833" s="10"/>
      <c r="K833" s="10"/>
      <c r="N833" s="7"/>
      <c r="O833" s="19">
        <f>((H833-1)*(1-(IF(I833="no",0,'month 3 only'!$B$3)))+1)</f>
        <v>5.0000000000000044E-2</v>
      </c>
      <c r="P833" s="19">
        <f t="shared" si="13"/>
        <v>0</v>
      </c>
      <c r="Q8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3" s="20">
        <f>IF(ISBLANK(N833),,IF(ISBLANK(H833),,(IF(N833="WON-EW",((((O833-1)*K833)*'month 3 only'!$B$2)+('month 3 only'!$B$2*(O833-1))),IF(N833="WON",((((O833-1)*K833)*'month 3 only'!$B$2)+('month 3 only'!$B$2*(O833-1))),IF(N833="PLACED",((((O833-1)*K833)*'month 3 only'!$B$2)-'month 3 only'!$B$2),IF(K833=0,-'month 3 only'!$B$2,IF(K833=0,-'month 3 only'!$B$2,-('month 3 only'!$B$2*2)))))))*D833))</f>
        <v>0</v>
      </c>
    </row>
    <row r="834" spans="9:18" ht="15" x14ac:dyDescent="0.2">
      <c r="I834" s="10"/>
      <c r="J834" s="10"/>
      <c r="K834" s="10"/>
      <c r="N834" s="7"/>
      <c r="O834" s="19">
        <f>((H834-1)*(1-(IF(I834="no",0,'month 3 only'!$B$3)))+1)</f>
        <v>5.0000000000000044E-2</v>
      </c>
      <c r="P834" s="19">
        <f t="shared" si="13"/>
        <v>0</v>
      </c>
      <c r="Q8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4" s="20">
        <f>IF(ISBLANK(N834),,IF(ISBLANK(H834),,(IF(N834="WON-EW",((((O834-1)*K834)*'month 3 only'!$B$2)+('month 3 only'!$B$2*(O834-1))),IF(N834="WON",((((O834-1)*K834)*'month 3 only'!$B$2)+('month 3 only'!$B$2*(O834-1))),IF(N834="PLACED",((((O834-1)*K834)*'month 3 only'!$B$2)-'month 3 only'!$B$2),IF(K834=0,-'month 3 only'!$B$2,IF(K834=0,-'month 3 only'!$B$2,-('month 3 only'!$B$2*2)))))))*D834))</f>
        <v>0</v>
      </c>
    </row>
    <row r="835" spans="9:18" ht="15" x14ac:dyDescent="0.2">
      <c r="I835" s="10"/>
      <c r="J835" s="10"/>
      <c r="K835" s="10"/>
      <c r="N835" s="7"/>
      <c r="O835" s="19">
        <f>((H835-1)*(1-(IF(I835="no",0,'month 3 only'!$B$3)))+1)</f>
        <v>5.0000000000000044E-2</v>
      </c>
      <c r="P835" s="19">
        <f t="shared" si="13"/>
        <v>0</v>
      </c>
      <c r="Q8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5" s="20">
        <f>IF(ISBLANK(N835),,IF(ISBLANK(H835),,(IF(N835="WON-EW",((((O835-1)*K835)*'month 3 only'!$B$2)+('month 3 only'!$B$2*(O835-1))),IF(N835="WON",((((O835-1)*K835)*'month 3 only'!$B$2)+('month 3 only'!$B$2*(O835-1))),IF(N835="PLACED",((((O835-1)*K835)*'month 3 only'!$B$2)-'month 3 only'!$B$2),IF(K835=0,-'month 3 only'!$B$2,IF(K835=0,-'month 3 only'!$B$2,-('month 3 only'!$B$2*2)))))))*D835))</f>
        <v>0</v>
      </c>
    </row>
    <row r="836" spans="9:18" ht="15" x14ac:dyDescent="0.2">
      <c r="I836" s="10"/>
      <c r="J836" s="10"/>
      <c r="K836" s="10"/>
      <c r="N836" s="7"/>
      <c r="O836" s="19">
        <f>((H836-1)*(1-(IF(I836="no",0,'month 3 only'!$B$3)))+1)</f>
        <v>5.0000000000000044E-2</v>
      </c>
      <c r="P836" s="19">
        <f t="shared" si="13"/>
        <v>0</v>
      </c>
      <c r="Q8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6" s="20">
        <f>IF(ISBLANK(N836),,IF(ISBLANK(H836),,(IF(N836="WON-EW",((((O836-1)*K836)*'month 3 only'!$B$2)+('month 3 only'!$B$2*(O836-1))),IF(N836="WON",((((O836-1)*K836)*'month 3 only'!$B$2)+('month 3 only'!$B$2*(O836-1))),IF(N836="PLACED",((((O836-1)*K836)*'month 3 only'!$B$2)-'month 3 only'!$B$2),IF(K836=0,-'month 3 only'!$B$2,IF(K836=0,-'month 3 only'!$B$2,-('month 3 only'!$B$2*2)))))))*D836))</f>
        <v>0</v>
      </c>
    </row>
    <row r="837" spans="9:18" ht="15" x14ac:dyDescent="0.2">
      <c r="I837" s="10"/>
      <c r="J837" s="10"/>
      <c r="K837" s="10"/>
      <c r="N837" s="7"/>
      <c r="O837" s="19">
        <f>((H837-1)*(1-(IF(I837="no",0,'month 3 only'!$B$3)))+1)</f>
        <v>5.0000000000000044E-2</v>
      </c>
      <c r="P837" s="19">
        <f t="shared" si="13"/>
        <v>0</v>
      </c>
      <c r="Q8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7" s="20">
        <f>IF(ISBLANK(N837),,IF(ISBLANK(H837),,(IF(N837="WON-EW",((((O837-1)*K837)*'month 3 only'!$B$2)+('month 3 only'!$B$2*(O837-1))),IF(N837="WON",((((O837-1)*K837)*'month 3 only'!$B$2)+('month 3 only'!$B$2*(O837-1))),IF(N837="PLACED",((((O837-1)*K837)*'month 3 only'!$B$2)-'month 3 only'!$B$2),IF(K837=0,-'month 3 only'!$B$2,IF(K837=0,-'month 3 only'!$B$2,-('month 3 only'!$B$2*2)))))))*D837))</f>
        <v>0</v>
      </c>
    </row>
    <row r="838" spans="9:18" ht="15" x14ac:dyDescent="0.2">
      <c r="I838" s="10"/>
      <c r="J838" s="10"/>
      <c r="K838" s="10"/>
      <c r="N838" s="7"/>
      <c r="O838" s="19">
        <f>((H838-1)*(1-(IF(I838="no",0,'month 3 only'!$B$3)))+1)</f>
        <v>5.0000000000000044E-2</v>
      </c>
      <c r="P838" s="19">
        <f t="shared" si="13"/>
        <v>0</v>
      </c>
      <c r="Q8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8" s="20">
        <f>IF(ISBLANK(N838),,IF(ISBLANK(H838),,(IF(N838="WON-EW",((((O838-1)*K838)*'month 3 only'!$B$2)+('month 3 only'!$B$2*(O838-1))),IF(N838="WON",((((O838-1)*K838)*'month 3 only'!$B$2)+('month 3 only'!$B$2*(O838-1))),IF(N838="PLACED",((((O838-1)*K838)*'month 3 only'!$B$2)-'month 3 only'!$B$2),IF(K838=0,-'month 3 only'!$B$2,IF(K838=0,-'month 3 only'!$B$2,-('month 3 only'!$B$2*2)))))))*D838))</f>
        <v>0</v>
      </c>
    </row>
    <row r="839" spans="9:18" ht="15" x14ac:dyDescent="0.2">
      <c r="I839" s="10"/>
      <c r="J839" s="10"/>
      <c r="K839" s="10"/>
      <c r="N839" s="7"/>
      <c r="O839" s="19">
        <f>((H839-1)*(1-(IF(I839="no",0,'month 3 only'!$B$3)))+1)</f>
        <v>5.0000000000000044E-2</v>
      </c>
      <c r="P839" s="19">
        <f t="shared" si="13"/>
        <v>0</v>
      </c>
      <c r="Q8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9" s="20">
        <f>IF(ISBLANK(N839),,IF(ISBLANK(H839),,(IF(N839="WON-EW",((((O839-1)*K839)*'month 3 only'!$B$2)+('month 3 only'!$B$2*(O839-1))),IF(N839="WON",((((O839-1)*K839)*'month 3 only'!$B$2)+('month 3 only'!$B$2*(O839-1))),IF(N839="PLACED",((((O839-1)*K839)*'month 3 only'!$B$2)-'month 3 only'!$B$2),IF(K839=0,-'month 3 only'!$B$2,IF(K839=0,-'month 3 only'!$B$2,-('month 3 only'!$B$2*2)))))))*D839))</f>
        <v>0</v>
      </c>
    </row>
    <row r="840" spans="9:18" ht="15" x14ac:dyDescent="0.2">
      <c r="I840" s="10"/>
      <c r="J840" s="10"/>
      <c r="K840" s="10"/>
      <c r="N840" s="7"/>
      <c r="O840" s="19">
        <f>((H840-1)*(1-(IF(I840="no",0,'month 3 only'!$B$3)))+1)</f>
        <v>5.0000000000000044E-2</v>
      </c>
      <c r="P840" s="19">
        <f t="shared" si="13"/>
        <v>0</v>
      </c>
      <c r="Q8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0" s="20">
        <f>IF(ISBLANK(N840),,IF(ISBLANK(H840),,(IF(N840="WON-EW",((((O840-1)*K840)*'month 3 only'!$B$2)+('month 3 only'!$B$2*(O840-1))),IF(N840="WON",((((O840-1)*K840)*'month 3 only'!$B$2)+('month 3 only'!$B$2*(O840-1))),IF(N840="PLACED",((((O840-1)*K840)*'month 3 only'!$B$2)-'month 3 only'!$B$2),IF(K840=0,-'month 3 only'!$B$2,IF(K840=0,-'month 3 only'!$B$2,-('month 3 only'!$B$2*2)))))))*D840))</f>
        <v>0</v>
      </c>
    </row>
    <row r="841" spans="9:18" ht="15" x14ac:dyDescent="0.2">
      <c r="I841" s="10"/>
      <c r="J841" s="10"/>
      <c r="K841" s="10"/>
      <c r="N841" s="7"/>
      <c r="O841" s="19">
        <f>((H841-1)*(1-(IF(I841="no",0,'month 3 only'!$B$3)))+1)</f>
        <v>5.0000000000000044E-2</v>
      </c>
      <c r="P841" s="19">
        <f t="shared" si="13"/>
        <v>0</v>
      </c>
      <c r="Q8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1" s="20">
        <f>IF(ISBLANK(N841),,IF(ISBLANK(H841),,(IF(N841="WON-EW",((((O841-1)*K841)*'month 3 only'!$B$2)+('month 3 only'!$B$2*(O841-1))),IF(N841="WON",((((O841-1)*K841)*'month 3 only'!$B$2)+('month 3 only'!$B$2*(O841-1))),IF(N841="PLACED",((((O841-1)*K841)*'month 3 only'!$B$2)-'month 3 only'!$B$2),IF(K841=0,-'month 3 only'!$B$2,IF(K841=0,-'month 3 only'!$B$2,-('month 3 only'!$B$2*2)))))))*D841))</f>
        <v>0</v>
      </c>
    </row>
    <row r="842" spans="9:18" ht="15" x14ac:dyDescent="0.2">
      <c r="I842" s="10"/>
      <c r="J842" s="10"/>
      <c r="K842" s="10"/>
      <c r="N842" s="7"/>
      <c r="O842" s="19">
        <f>((H842-1)*(1-(IF(I842="no",0,'month 3 only'!$B$3)))+1)</f>
        <v>5.0000000000000044E-2</v>
      </c>
      <c r="P842" s="19">
        <f t="shared" si="13"/>
        <v>0</v>
      </c>
      <c r="Q8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2" s="20">
        <f>IF(ISBLANK(N842),,IF(ISBLANK(H842),,(IF(N842="WON-EW",((((O842-1)*K842)*'month 3 only'!$B$2)+('month 3 only'!$B$2*(O842-1))),IF(N842="WON",((((O842-1)*K842)*'month 3 only'!$B$2)+('month 3 only'!$B$2*(O842-1))),IF(N842="PLACED",((((O842-1)*K842)*'month 3 only'!$B$2)-'month 3 only'!$B$2),IF(K842=0,-'month 3 only'!$B$2,IF(K842=0,-'month 3 only'!$B$2,-('month 3 only'!$B$2*2)))))))*D842))</f>
        <v>0</v>
      </c>
    </row>
    <row r="843" spans="9:18" ht="15" x14ac:dyDescent="0.2">
      <c r="I843" s="10"/>
      <c r="J843" s="10"/>
      <c r="K843" s="10"/>
      <c r="N843" s="7"/>
      <c r="O843" s="19">
        <f>((H843-1)*(1-(IF(I843="no",0,'month 3 only'!$B$3)))+1)</f>
        <v>5.0000000000000044E-2</v>
      </c>
      <c r="P843" s="19">
        <f t="shared" si="13"/>
        <v>0</v>
      </c>
      <c r="Q8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3" s="20">
        <f>IF(ISBLANK(N843),,IF(ISBLANK(H843),,(IF(N843="WON-EW",((((O843-1)*K843)*'month 3 only'!$B$2)+('month 3 only'!$B$2*(O843-1))),IF(N843="WON",((((O843-1)*K843)*'month 3 only'!$B$2)+('month 3 only'!$B$2*(O843-1))),IF(N843="PLACED",((((O843-1)*K843)*'month 3 only'!$B$2)-'month 3 only'!$B$2),IF(K843=0,-'month 3 only'!$B$2,IF(K843=0,-'month 3 only'!$B$2,-('month 3 only'!$B$2*2)))))))*D843))</f>
        <v>0</v>
      </c>
    </row>
    <row r="844" spans="9:18" ht="15" x14ac:dyDescent="0.2">
      <c r="I844" s="10"/>
      <c r="J844" s="10"/>
      <c r="K844" s="10"/>
      <c r="N844" s="7"/>
      <c r="O844" s="19">
        <f>((H844-1)*(1-(IF(I844="no",0,'month 3 only'!$B$3)))+1)</f>
        <v>5.0000000000000044E-2</v>
      </c>
      <c r="P844" s="19">
        <f t="shared" si="13"/>
        <v>0</v>
      </c>
      <c r="Q8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4" s="20">
        <f>IF(ISBLANK(N844),,IF(ISBLANK(H844),,(IF(N844="WON-EW",((((O844-1)*K844)*'month 3 only'!$B$2)+('month 3 only'!$B$2*(O844-1))),IF(N844="WON",((((O844-1)*K844)*'month 3 only'!$B$2)+('month 3 only'!$B$2*(O844-1))),IF(N844="PLACED",((((O844-1)*K844)*'month 3 only'!$B$2)-'month 3 only'!$B$2),IF(K844=0,-'month 3 only'!$B$2,IF(K844=0,-'month 3 only'!$B$2,-('month 3 only'!$B$2*2)))))))*D844))</f>
        <v>0</v>
      </c>
    </row>
    <row r="845" spans="9:18" ht="15" x14ac:dyDescent="0.2">
      <c r="I845" s="10"/>
      <c r="J845" s="10"/>
      <c r="K845" s="10"/>
      <c r="N845" s="7"/>
      <c r="O845" s="19">
        <f>((H845-1)*(1-(IF(I845="no",0,'month 3 only'!$B$3)))+1)</f>
        <v>5.0000000000000044E-2</v>
      </c>
      <c r="P845" s="19">
        <f t="shared" si="13"/>
        <v>0</v>
      </c>
      <c r="Q8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5" s="20">
        <f>IF(ISBLANK(N845),,IF(ISBLANK(H845),,(IF(N845="WON-EW",((((O845-1)*K845)*'month 3 only'!$B$2)+('month 3 only'!$B$2*(O845-1))),IF(N845="WON",((((O845-1)*K845)*'month 3 only'!$B$2)+('month 3 only'!$B$2*(O845-1))),IF(N845="PLACED",((((O845-1)*K845)*'month 3 only'!$B$2)-'month 3 only'!$B$2),IF(K845=0,-'month 3 only'!$B$2,IF(K845=0,-'month 3 only'!$B$2,-('month 3 only'!$B$2*2)))))))*D845))</f>
        <v>0</v>
      </c>
    </row>
    <row r="846" spans="9:18" ht="15" x14ac:dyDescent="0.2">
      <c r="I846" s="10"/>
      <c r="J846" s="10"/>
      <c r="K846" s="10"/>
      <c r="N846" s="7"/>
      <c r="O846" s="19">
        <f>((H846-1)*(1-(IF(I846="no",0,'month 3 only'!$B$3)))+1)</f>
        <v>5.0000000000000044E-2</v>
      </c>
      <c r="P846" s="19">
        <f t="shared" si="13"/>
        <v>0</v>
      </c>
      <c r="Q8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6" s="20">
        <f>IF(ISBLANK(N846),,IF(ISBLANK(H846),,(IF(N846="WON-EW",((((O846-1)*K846)*'month 3 only'!$B$2)+('month 3 only'!$B$2*(O846-1))),IF(N846="WON",((((O846-1)*K846)*'month 3 only'!$B$2)+('month 3 only'!$B$2*(O846-1))),IF(N846="PLACED",((((O846-1)*K846)*'month 3 only'!$B$2)-'month 3 only'!$B$2),IF(K846=0,-'month 3 only'!$B$2,IF(K846=0,-'month 3 only'!$B$2,-('month 3 only'!$B$2*2)))))))*D846))</f>
        <v>0</v>
      </c>
    </row>
    <row r="847" spans="9:18" ht="15" x14ac:dyDescent="0.2">
      <c r="I847" s="10"/>
      <c r="J847" s="10"/>
      <c r="K847" s="10"/>
      <c r="N847" s="7"/>
      <c r="O847" s="19">
        <f>((H847-1)*(1-(IF(I847="no",0,'month 3 only'!$B$3)))+1)</f>
        <v>5.0000000000000044E-2</v>
      </c>
      <c r="P847" s="19">
        <f t="shared" si="13"/>
        <v>0</v>
      </c>
      <c r="Q8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7" s="20">
        <f>IF(ISBLANK(N847),,IF(ISBLANK(H847),,(IF(N847="WON-EW",((((O847-1)*K847)*'month 3 only'!$B$2)+('month 3 only'!$B$2*(O847-1))),IF(N847="WON",((((O847-1)*K847)*'month 3 only'!$B$2)+('month 3 only'!$B$2*(O847-1))),IF(N847="PLACED",((((O847-1)*K847)*'month 3 only'!$B$2)-'month 3 only'!$B$2),IF(K847=0,-'month 3 only'!$B$2,IF(K847=0,-'month 3 only'!$B$2,-('month 3 only'!$B$2*2)))))))*D847))</f>
        <v>0</v>
      </c>
    </row>
    <row r="848" spans="9:18" ht="15" x14ac:dyDescent="0.2">
      <c r="I848" s="10"/>
      <c r="J848" s="10"/>
      <c r="K848" s="10"/>
      <c r="N848" s="7"/>
      <c r="O848" s="19">
        <f>((H848-1)*(1-(IF(I848="no",0,'month 3 only'!$B$3)))+1)</f>
        <v>5.0000000000000044E-2</v>
      </c>
      <c r="P848" s="19">
        <f t="shared" si="13"/>
        <v>0</v>
      </c>
      <c r="Q8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8" s="20">
        <f>IF(ISBLANK(N848),,IF(ISBLANK(H848),,(IF(N848="WON-EW",((((O848-1)*K848)*'month 3 only'!$B$2)+('month 3 only'!$B$2*(O848-1))),IF(N848="WON",((((O848-1)*K848)*'month 3 only'!$B$2)+('month 3 only'!$B$2*(O848-1))),IF(N848="PLACED",((((O848-1)*K848)*'month 3 only'!$B$2)-'month 3 only'!$B$2),IF(K848=0,-'month 3 only'!$B$2,IF(K848=0,-'month 3 only'!$B$2,-('month 3 only'!$B$2*2)))))))*D848))</f>
        <v>0</v>
      </c>
    </row>
    <row r="849" spans="9:19" ht="15" x14ac:dyDescent="0.2">
      <c r="I849" s="10"/>
      <c r="J849" s="10"/>
      <c r="K849" s="10"/>
      <c r="N849" s="7"/>
      <c r="O849" s="19">
        <f>((H849-1)*(1-(IF(I849="no",0,'month 3 only'!$B$3)))+1)</f>
        <v>5.0000000000000044E-2</v>
      </c>
      <c r="P849" s="19">
        <f t="shared" si="13"/>
        <v>0</v>
      </c>
      <c r="Q8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9" s="20">
        <f>IF(ISBLANK(N849),,IF(ISBLANK(H849),,(IF(N849="WON-EW",((((O849-1)*K849)*'month 3 only'!$B$2)+('month 3 only'!$B$2*(O849-1))),IF(N849="WON",((((O849-1)*K849)*'month 3 only'!$B$2)+('month 3 only'!$B$2*(O849-1))),IF(N849="PLACED",((((O849-1)*K849)*'month 3 only'!$B$2)-'month 3 only'!$B$2),IF(K849=0,-'month 3 only'!$B$2,IF(K849=0,-'month 3 only'!$B$2,-('month 3 only'!$B$2*2)))))))*D849))</f>
        <v>0</v>
      </c>
    </row>
    <row r="850" spans="9:19" ht="15" x14ac:dyDescent="0.2">
      <c r="I850" s="10"/>
      <c r="J850" s="10"/>
      <c r="K850" s="10"/>
      <c r="N850" s="7"/>
      <c r="O850" s="19">
        <f>((H850-1)*(1-(IF(I850="no",0,'month 3 only'!$B$3)))+1)</f>
        <v>5.0000000000000044E-2</v>
      </c>
      <c r="P850" s="19">
        <f t="shared" si="13"/>
        <v>0</v>
      </c>
      <c r="Q8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0" s="20">
        <f>IF(ISBLANK(N850),,IF(ISBLANK(H850),,(IF(N850="WON-EW",((((O850-1)*K850)*'month 3 only'!$B$2)+('month 3 only'!$B$2*(O850-1))),IF(N850="WON",((((O850-1)*K850)*'month 3 only'!$B$2)+('month 3 only'!$B$2*(O850-1))),IF(N850="PLACED",((((O850-1)*K850)*'month 3 only'!$B$2)-'month 3 only'!$B$2),IF(K850=0,-'month 3 only'!$B$2,IF(K850=0,-'month 3 only'!$B$2,-('month 3 only'!$B$2*2)))))))*D850))</f>
        <v>0</v>
      </c>
    </row>
    <row r="851" spans="9:19" ht="15" x14ac:dyDescent="0.2">
      <c r="I851" s="10"/>
      <c r="J851" s="10"/>
      <c r="K851" s="10"/>
      <c r="N851" s="7"/>
      <c r="O851" s="19">
        <f>((H851-1)*(1-(IF(I851="no",0,'month 3 only'!$B$3)))+1)</f>
        <v>5.0000000000000044E-2</v>
      </c>
      <c r="P851" s="19">
        <f t="shared" si="13"/>
        <v>0</v>
      </c>
      <c r="Q8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1" s="20">
        <f>IF(ISBLANK(N851),,IF(ISBLANK(H851),,(IF(N851="WON-EW",((((O851-1)*K851)*'month 3 only'!$B$2)+('month 3 only'!$B$2*(O851-1))),IF(N851="WON",((((O851-1)*K851)*'month 3 only'!$B$2)+('month 3 only'!$B$2*(O851-1))),IF(N851="PLACED",((((O851-1)*K851)*'month 3 only'!$B$2)-'month 3 only'!$B$2),IF(K851=0,-'month 3 only'!$B$2,IF(K851=0,-'month 3 only'!$B$2,-('month 3 only'!$B$2*2)))))))*D851))</f>
        <v>0</v>
      </c>
    </row>
    <row r="852" spans="9:19" ht="15" x14ac:dyDescent="0.2">
      <c r="I852" s="10"/>
      <c r="J852" s="10"/>
      <c r="K852" s="10"/>
      <c r="N852" s="7"/>
      <c r="O852" s="19">
        <f>((H852-1)*(1-(IF(I852="no",0,'month 3 only'!$B$3)))+1)</f>
        <v>5.0000000000000044E-2</v>
      </c>
      <c r="P852" s="19">
        <f t="shared" si="13"/>
        <v>0</v>
      </c>
      <c r="Q8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2" s="20">
        <f>IF(ISBLANK(N852),,IF(ISBLANK(H852),,(IF(N852="WON-EW",((((O852-1)*K852)*'month 3 only'!$B$2)+('month 3 only'!$B$2*(O852-1))),IF(N852="WON",((((O852-1)*K852)*'month 3 only'!$B$2)+('month 3 only'!$B$2*(O852-1))),IF(N852="PLACED",((((O852-1)*K852)*'month 3 only'!$B$2)-'month 3 only'!$B$2),IF(K852=0,-'month 3 only'!$B$2,IF(K852=0,-'month 3 only'!$B$2,-('month 3 only'!$B$2*2)))))))*D852))</f>
        <v>0</v>
      </c>
    </row>
    <row r="853" spans="9:19" ht="15" x14ac:dyDescent="0.2">
      <c r="I853" s="10"/>
      <c r="J853" s="10"/>
      <c r="K853" s="10"/>
      <c r="N853" s="7"/>
      <c r="O853" s="19">
        <f>((H853-1)*(1-(IF(I853="no",0,'month 3 only'!$B$3)))+1)</f>
        <v>5.0000000000000044E-2</v>
      </c>
      <c r="P853" s="19">
        <f t="shared" si="13"/>
        <v>0</v>
      </c>
      <c r="Q8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3" s="20">
        <f>IF(ISBLANK(N853),,IF(ISBLANK(H853),,(IF(N853="WON-EW",((((O853-1)*K853)*'month 3 only'!$B$2)+('month 3 only'!$B$2*(O853-1))),IF(N853="WON",((((O853-1)*K853)*'month 3 only'!$B$2)+('month 3 only'!$B$2*(O853-1))),IF(N853="PLACED",((((O853-1)*K853)*'month 3 only'!$B$2)-'month 3 only'!$B$2),IF(K853=0,-'month 3 only'!$B$2,IF(K853=0,-'month 3 only'!$B$2,-('month 3 only'!$B$2*2)))))))*D853))</f>
        <v>0</v>
      </c>
    </row>
    <row r="854" spans="9:19" ht="15" x14ac:dyDescent="0.2">
      <c r="I854" s="10"/>
      <c r="J854" s="10"/>
      <c r="K854" s="10"/>
      <c r="N854" s="7"/>
      <c r="O854" s="19">
        <f>((H854-1)*(1-(IF(I854="no",0,'month 3 only'!$B$3)))+1)</f>
        <v>5.0000000000000044E-2</v>
      </c>
      <c r="P854" s="19">
        <f t="shared" si="13"/>
        <v>0</v>
      </c>
      <c r="Q8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4" s="20">
        <f>IF(ISBLANK(N854),,IF(ISBLANK(H854),,(IF(N854="WON-EW",((((O854-1)*K854)*'month 3 only'!$B$2)+('month 3 only'!$B$2*(O854-1))),IF(N854="WON",((((O854-1)*K854)*'month 3 only'!$B$2)+('month 3 only'!$B$2*(O854-1))),IF(N854="PLACED",((((O854-1)*K854)*'month 3 only'!$B$2)-'month 3 only'!$B$2),IF(K854=0,-'month 3 only'!$B$2,IF(K854=0,-'month 3 only'!$B$2,-('month 3 only'!$B$2*2)))))))*D854))</f>
        <v>0</v>
      </c>
    </row>
    <row r="855" spans="9:19" ht="15" x14ac:dyDescent="0.2">
      <c r="I855" s="10"/>
      <c r="J855" s="10"/>
      <c r="K855" s="10"/>
      <c r="N855" s="7"/>
      <c r="O855" s="19">
        <f>((H855-1)*(1-(IF(I855="no",0,'month 3 only'!$B$3)))+1)</f>
        <v>5.0000000000000044E-2</v>
      </c>
      <c r="P855" s="19">
        <f t="shared" ref="P855:P918" si="14">D855*IF(J855="yes",2,1)</f>
        <v>0</v>
      </c>
      <c r="Q8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5" s="20">
        <f>IF(ISBLANK(N855),,IF(ISBLANK(H855),,(IF(N855="WON-EW",((((O855-1)*K855)*'month 3 only'!$B$2)+('month 3 only'!$B$2*(O855-1))),IF(N855="WON",((((O855-1)*K855)*'month 3 only'!$B$2)+('month 3 only'!$B$2*(O855-1))),IF(N855="PLACED",((((O855-1)*K855)*'month 3 only'!$B$2)-'month 3 only'!$B$2),IF(K855=0,-'month 3 only'!$B$2,IF(K855=0,-'month 3 only'!$B$2,-('month 3 only'!$B$2*2)))))))*D855))</f>
        <v>0</v>
      </c>
    </row>
    <row r="856" spans="9:19" ht="15" x14ac:dyDescent="0.2">
      <c r="I856" s="10"/>
      <c r="J856" s="10"/>
      <c r="K856" s="10"/>
      <c r="N856" s="7"/>
      <c r="O856" s="19">
        <f>((H856-1)*(1-(IF(I856="no",0,'month 3 only'!$B$3)))+1)</f>
        <v>5.0000000000000044E-2</v>
      </c>
      <c r="P856" s="19">
        <f t="shared" si="14"/>
        <v>0</v>
      </c>
      <c r="Q8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6" s="20">
        <f>IF(ISBLANK(N856),,IF(ISBLANK(H856),,(IF(N856="WON-EW",((((O856-1)*K856)*'month 3 only'!$B$2)+('month 3 only'!$B$2*(O856-1))),IF(N856="WON",((((O856-1)*K856)*'month 3 only'!$B$2)+('month 3 only'!$B$2*(O856-1))),IF(N856="PLACED",((((O856-1)*K856)*'month 3 only'!$B$2)-'month 3 only'!$B$2),IF(K856=0,-'month 3 only'!$B$2,IF(K856=0,-'month 3 only'!$B$2,-('month 3 only'!$B$2*2)))))))*D856))</f>
        <v>0</v>
      </c>
    </row>
    <row r="857" spans="9:19" ht="15" x14ac:dyDescent="0.2">
      <c r="I857" s="10"/>
      <c r="J857" s="10"/>
      <c r="K857" s="10"/>
      <c r="N857" s="7"/>
      <c r="O857" s="19">
        <f>((H857-1)*(1-(IF(I857="no",0,'month 3 only'!$B$3)))+1)</f>
        <v>5.0000000000000044E-2</v>
      </c>
      <c r="P857" s="19">
        <f t="shared" si="14"/>
        <v>0</v>
      </c>
      <c r="Q8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7" s="20">
        <f>IF(ISBLANK(N857),,IF(ISBLANK(H857),,(IF(N857="WON-EW",((((O857-1)*K857)*'month 3 only'!$B$2)+('month 3 only'!$B$2*(O857-1))),IF(N857="WON",((((O857-1)*K857)*'month 3 only'!$B$2)+('month 3 only'!$B$2*(O857-1))),IF(N857="PLACED",((((O857-1)*K857)*'month 3 only'!$B$2)-'month 3 only'!$B$2),IF(K857=0,-'month 3 only'!$B$2,IF(K857=0,-'month 3 only'!$B$2,-('month 3 only'!$B$2*2)))))))*D857))</f>
        <v>0</v>
      </c>
    </row>
    <row r="858" spans="9:19" ht="15" x14ac:dyDescent="0.2">
      <c r="I858" s="10"/>
      <c r="J858" s="10"/>
      <c r="K858" s="10"/>
      <c r="N858" s="7"/>
      <c r="O858" s="19">
        <f>((H858-1)*(1-(IF(I858="no",0,'month 3 only'!$B$3)))+1)</f>
        <v>5.0000000000000044E-2</v>
      </c>
      <c r="P858" s="19">
        <f t="shared" si="14"/>
        <v>0</v>
      </c>
      <c r="Q8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8" s="20">
        <f>IF(ISBLANK(N858),,IF(ISBLANK(H858),,(IF(N858="WON-EW",((((O858-1)*K858)*'month 3 only'!$B$2)+('month 3 only'!$B$2*(O858-1))),IF(N858="WON",((((O858-1)*K858)*'month 3 only'!$B$2)+('month 3 only'!$B$2*(O858-1))),IF(N858="PLACED",((((O858-1)*K858)*'month 3 only'!$B$2)-'month 3 only'!$B$2),IF(K858=0,-'month 3 only'!$B$2,IF(K858=0,-'month 3 only'!$B$2,-('month 3 only'!$B$2*2)))))))*D858))</f>
        <v>0</v>
      </c>
    </row>
    <row r="859" spans="9:19" ht="15" x14ac:dyDescent="0.2">
      <c r="I859" s="10"/>
      <c r="J859" s="10"/>
      <c r="K859" s="10"/>
      <c r="N859" s="7"/>
      <c r="O859" s="19">
        <f>((H859-1)*(1-(IF(I859="no",0,'month 3 only'!$B$3)))+1)</f>
        <v>5.0000000000000044E-2</v>
      </c>
      <c r="P859" s="19">
        <f t="shared" si="14"/>
        <v>0</v>
      </c>
      <c r="Q8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9" s="20">
        <f>IF(ISBLANK(N859),,IF(ISBLANK(H859),,(IF(N859="WON-EW",((((O859-1)*K859)*'month 3 only'!$B$2)+('month 3 only'!$B$2*(O859-1))),IF(N859="WON",((((O859-1)*K859)*'month 3 only'!$B$2)+('month 3 only'!$B$2*(O859-1))),IF(N859="PLACED",((((O859-1)*K859)*'month 3 only'!$B$2)-'month 3 only'!$B$2),IF(K859=0,-'month 3 only'!$B$2,IF(K859=0,-'month 3 only'!$B$2,-('month 3 only'!$B$2*2)))))))*D859))</f>
        <v>0</v>
      </c>
    </row>
    <row r="860" spans="9:19" ht="15" x14ac:dyDescent="0.2">
      <c r="I860" s="10"/>
      <c r="J860" s="10"/>
      <c r="K860" s="10"/>
      <c r="N860" s="7"/>
      <c r="O860" s="19">
        <f>((H860-1)*(1-(IF(I860="no",0,'month 3 only'!$B$3)))+1)</f>
        <v>5.0000000000000044E-2</v>
      </c>
      <c r="P860" s="19">
        <f t="shared" si="14"/>
        <v>0</v>
      </c>
      <c r="Q8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0" s="20">
        <f>IF(ISBLANK(N860),,IF(ISBLANK(H860),,(IF(N860="WON-EW",((((O860-1)*K860)*'month 3 only'!$B$2)+('month 3 only'!$B$2*(O860-1))),IF(N860="WON",((((O860-1)*K860)*'month 3 only'!$B$2)+('month 3 only'!$B$2*(O860-1))),IF(N860="PLACED",((((O860-1)*K860)*'month 3 only'!$B$2)-'month 3 only'!$B$2),IF(K860=0,-'month 3 only'!$B$2,IF(K860=0,-'month 3 only'!$B$2,-('month 3 only'!$B$2*2)))))))*D860))</f>
        <v>0</v>
      </c>
    </row>
    <row r="861" spans="9:19" ht="15" x14ac:dyDescent="0.2">
      <c r="I861" s="10"/>
      <c r="J861" s="10"/>
      <c r="K861" s="10"/>
      <c r="N861" s="7"/>
      <c r="O861" s="19">
        <f>((H861-1)*(1-(IF(I861="no",0,'month 3 only'!$B$3)))+1)</f>
        <v>5.0000000000000044E-2</v>
      </c>
      <c r="P861" s="19">
        <f t="shared" si="14"/>
        <v>0</v>
      </c>
      <c r="Q8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1" s="20">
        <f>IF(ISBLANK(N861),,IF(ISBLANK(H861),,(IF(N861="WON-EW",((((O861-1)*K861)*'month 3 only'!$B$2)+('month 3 only'!$B$2*(O861-1))),IF(N861="WON",((((O861-1)*K861)*'month 3 only'!$B$2)+('month 3 only'!$B$2*(O861-1))),IF(N861="PLACED",((((O861-1)*K861)*'month 3 only'!$B$2)-'month 3 only'!$B$2),IF(K861=0,-'month 3 only'!$B$2,IF(K861=0,-'month 3 only'!$B$2,-('month 3 only'!$B$2*2)))))))*D861))</f>
        <v>0</v>
      </c>
      <c r="S861">
        <f t="shared" ref="S861:S924" si="15">IF(ISBLANK(L861),1,IF(ISBLANK(M861),2,99))</f>
        <v>1</v>
      </c>
    </row>
    <row r="862" spans="9:19" ht="15" x14ac:dyDescent="0.2">
      <c r="I862" s="10"/>
      <c r="J862" s="10"/>
      <c r="K862" s="10"/>
      <c r="N862" s="7"/>
      <c r="O862" s="19">
        <f>((H862-1)*(1-(IF(I862="no",0,'month 3 only'!$B$3)))+1)</f>
        <v>5.0000000000000044E-2</v>
      </c>
      <c r="P862" s="19">
        <f t="shared" si="14"/>
        <v>0</v>
      </c>
      <c r="Q8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2" s="20">
        <f>IF(ISBLANK(N862),,IF(ISBLANK(H862),,(IF(N862="WON-EW",((((O862-1)*K862)*'month 3 only'!$B$2)+('month 3 only'!$B$2*(O862-1))),IF(N862="WON",((((O862-1)*K862)*'month 3 only'!$B$2)+('month 3 only'!$B$2*(O862-1))),IF(N862="PLACED",((((O862-1)*K862)*'month 3 only'!$B$2)-'month 3 only'!$B$2),IF(K862=0,-'month 3 only'!$B$2,IF(K862=0,-'month 3 only'!$B$2,-('month 3 only'!$B$2*2)))))))*D862))</f>
        <v>0</v>
      </c>
      <c r="S862">
        <f t="shared" si="15"/>
        <v>1</v>
      </c>
    </row>
    <row r="863" spans="9:19" ht="15" x14ac:dyDescent="0.2">
      <c r="I863" s="10"/>
      <c r="J863" s="10"/>
      <c r="K863" s="10"/>
      <c r="N863" s="7"/>
      <c r="O863" s="19">
        <f>((H863-1)*(1-(IF(I863="no",0,'month 3 only'!$B$3)))+1)</f>
        <v>5.0000000000000044E-2</v>
      </c>
      <c r="P863" s="19">
        <f t="shared" si="14"/>
        <v>0</v>
      </c>
      <c r="Q8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3" s="20">
        <f>IF(ISBLANK(N863),,IF(ISBLANK(H863),,(IF(N863="WON-EW",((((O863-1)*K863)*'month 3 only'!$B$2)+('month 3 only'!$B$2*(O863-1))),IF(N863="WON",((((O863-1)*K863)*'month 3 only'!$B$2)+('month 3 only'!$B$2*(O863-1))),IF(N863="PLACED",((((O863-1)*K863)*'month 3 only'!$B$2)-'month 3 only'!$B$2),IF(K863=0,-'month 3 only'!$B$2,IF(K863=0,-'month 3 only'!$B$2,-('month 3 only'!$B$2*2)))))))*D863))</f>
        <v>0</v>
      </c>
      <c r="S863">
        <f t="shared" si="15"/>
        <v>1</v>
      </c>
    </row>
    <row r="864" spans="9:19" ht="15" x14ac:dyDescent="0.2">
      <c r="I864" s="10"/>
      <c r="J864" s="10"/>
      <c r="K864" s="10"/>
      <c r="N864" s="7"/>
      <c r="O864" s="19">
        <f>((H864-1)*(1-(IF(I864="no",0,'month 3 only'!$B$3)))+1)</f>
        <v>5.0000000000000044E-2</v>
      </c>
      <c r="P864" s="19">
        <f t="shared" si="14"/>
        <v>0</v>
      </c>
      <c r="Q8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4" s="20">
        <f>IF(ISBLANK(N864),,IF(ISBLANK(H864),,(IF(N864="WON-EW",((((O864-1)*K864)*'month 3 only'!$B$2)+('month 3 only'!$B$2*(O864-1))),IF(N864="WON",((((O864-1)*K864)*'month 3 only'!$B$2)+('month 3 only'!$B$2*(O864-1))),IF(N864="PLACED",((((O864-1)*K864)*'month 3 only'!$B$2)-'month 3 only'!$B$2),IF(K864=0,-'month 3 only'!$B$2,IF(K864=0,-'month 3 only'!$B$2,-('month 3 only'!$B$2*2)))))))*D864))</f>
        <v>0</v>
      </c>
      <c r="S864">
        <f t="shared" si="15"/>
        <v>1</v>
      </c>
    </row>
    <row r="865" spans="9:19" ht="15" x14ac:dyDescent="0.2">
      <c r="I865" s="10"/>
      <c r="J865" s="10"/>
      <c r="K865" s="10"/>
      <c r="N865" s="7"/>
      <c r="O865" s="19">
        <f>((H865-1)*(1-(IF(I865="no",0,'month 3 only'!$B$3)))+1)</f>
        <v>5.0000000000000044E-2</v>
      </c>
      <c r="P865" s="19">
        <f t="shared" si="14"/>
        <v>0</v>
      </c>
      <c r="Q8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5" s="20">
        <f>IF(ISBLANK(N865),,IF(ISBLANK(H865),,(IF(N865="WON-EW",((((O865-1)*K865)*'month 3 only'!$B$2)+('month 3 only'!$B$2*(O865-1))),IF(N865="WON",((((O865-1)*K865)*'month 3 only'!$B$2)+('month 3 only'!$B$2*(O865-1))),IF(N865="PLACED",((((O865-1)*K865)*'month 3 only'!$B$2)-'month 3 only'!$B$2),IF(K865=0,-'month 3 only'!$B$2,IF(K865=0,-'month 3 only'!$B$2,-('month 3 only'!$B$2*2)))))))*D865))</f>
        <v>0</v>
      </c>
      <c r="S865">
        <f t="shared" si="15"/>
        <v>1</v>
      </c>
    </row>
    <row r="866" spans="9:19" ht="15" x14ac:dyDescent="0.2">
      <c r="I866" s="10"/>
      <c r="J866" s="10"/>
      <c r="K866" s="10"/>
      <c r="N866" s="7"/>
      <c r="O866" s="19">
        <f>((H866-1)*(1-(IF(I866="no",0,'month 3 only'!$B$3)))+1)</f>
        <v>5.0000000000000044E-2</v>
      </c>
      <c r="P866" s="19">
        <f t="shared" si="14"/>
        <v>0</v>
      </c>
      <c r="Q8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6" s="20">
        <f>IF(ISBLANK(N866),,IF(ISBLANK(H866),,(IF(N866="WON-EW",((((O866-1)*K866)*'month 3 only'!$B$2)+('month 3 only'!$B$2*(O866-1))),IF(N866="WON",((((O866-1)*K866)*'month 3 only'!$B$2)+('month 3 only'!$B$2*(O866-1))),IF(N866="PLACED",((((O866-1)*K866)*'month 3 only'!$B$2)-'month 3 only'!$B$2),IF(K866=0,-'month 3 only'!$B$2,IF(K866=0,-'month 3 only'!$B$2,-('month 3 only'!$B$2*2)))))))*D866))</f>
        <v>0</v>
      </c>
      <c r="S866">
        <f t="shared" si="15"/>
        <v>1</v>
      </c>
    </row>
    <row r="867" spans="9:19" ht="15" x14ac:dyDescent="0.2">
      <c r="I867" s="10"/>
      <c r="J867" s="10"/>
      <c r="K867" s="10"/>
      <c r="N867" s="7"/>
      <c r="O867" s="19">
        <f>((H867-1)*(1-(IF(I867="no",0,'month 3 only'!$B$3)))+1)</f>
        <v>5.0000000000000044E-2</v>
      </c>
      <c r="P867" s="19">
        <f t="shared" si="14"/>
        <v>0</v>
      </c>
      <c r="Q8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7" s="20">
        <f>IF(ISBLANK(N867),,IF(ISBLANK(H867),,(IF(N867="WON-EW",((((O867-1)*K867)*'month 3 only'!$B$2)+('month 3 only'!$B$2*(O867-1))),IF(N867="WON",((((O867-1)*K867)*'month 3 only'!$B$2)+('month 3 only'!$B$2*(O867-1))),IF(N867="PLACED",((((O867-1)*K867)*'month 3 only'!$B$2)-'month 3 only'!$B$2),IF(K867=0,-'month 3 only'!$B$2,IF(K867=0,-'month 3 only'!$B$2,-('month 3 only'!$B$2*2)))))))*D867))</f>
        <v>0</v>
      </c>
      <c r="S867">
        <f t="shared" si="15"/>
        <v>1</v>
      </c>
    </row>
    <row r="868" spans="9:19" ht="15" x14ac:dyDescent="0.2">
      <c r="I868" s="10"/>
      <c r="J868" s="10"/>
      <c r="K868" s="10"/>
      <c r="N868" s="7"/>
      <c r="O868" s="19">
        <f>((H868-1)*(1-(IF(I868="no",0,'month 3 only'!$B$3)))+1)</f>
        <v>5.0000000000000044E-2</v>
      </c>
      <c r="P868" s="19">
        <f t="shared" si="14"/>
        <v>0</v>
      </c>
      <c r="Q8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8" s="20">
        <f>IF(ISBLANK(N868),,IF(ISBLANK(H868),,(IF(N868="WON-EW",((((O868-1)*K868)*'month 3 only'!$B$2)+('month 3 only'!$B$2*(O868-1))),IF(N868="WON",((((O868-1)*K868)*'month 3 only'!$B$2)+('month 3 only'!$B$2*(O868-1))),IF(N868="PLACED",((((O868-1)*K868)*'month 3 only'!$B$2)-'month 3 only'!$B$2),IF(K868=0,-'month 3 only'!$B$2,IF(K868=0,-'month 3 only'!$B$2,-('month 3 only'!$B$2*2)))))))*D868))</f>
        <v>0</v>
      </c>
      <c r="S868">
        <f t="shared" si="15"/>
        <v>1</v>
      </c>
    </row>
    <row r="869" spans="9:19" ht="15" x14ac:dyDescent="0.2">
      <c r="I869" s="10"/>
      <c r="J869" s="10"/>
      <c r="K869" s="10"/>
      <c r="N869" s="7"/>
      <c r="O869" s="19">
        <f>((H869-1)*(1-(IF(I869="no",0,'month 3 only'!$B$3)))+1)</f>
        <v>5.0000000000000044E-2</v>
      </c>
      <c r="P869" s="19">
        <f t="shared" si="14"/>
        <v>0</v>
      </c>
      <c r="Q8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9" s="20">
        <f>IF(ISBLANK(N869),,IF(ISBLANK(H869),,(IF(N869="WON-EW",((((O869-1)*K869)*'month 3 only'!$B$2)+('month 3 only'!$B$2*(O869-1))),IF(N869="WON",((((O869-1)*K869)*'month 3 only'!$B$2)+('month 3 only'!$B$2*(O869-1))),IF(N869="PLACED",((((O869-1)*K869)*'month 3 only'!$B$2)-'month 3 only'!$B$2),IF(K869=0,-'month 3 only'!$B$2,IF(K869=0,-'month 3 only'!$B$2,-('month 3 only'!$B$2*2)))))))*D869))</f>
        <v>0</v>
      </c>
      <c r="S869">
        <f t="shared" si="15"/>
        <v>1</v>
      </c>
    </row>
    <row r="870" spans="9:19" ht="15" x14ac:dyDescent="0.2">
      <c r="I870" s="10"/>
      <c r="J870" s="10"/>
      <c r="K870" s="10"/>
      <c r="N870" s="7"/>
      <c r="O870" s="19">
        <f>((H870-1)*(1-(IF(I870="no",0,'month 3 only'!$B$3)))+1)</f>
        <v>5.0000000000000044E-2</v>
      </c>
      <c r="P870" s="19">
        <f t="shared" si="14"/>
        <v>0</v>
      </c>
      <c r="Q8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0" s="20">
        <f>IF(ISBLANK(N870),,IF(ISBLANK(H870),,(IF(N870="WON-EW",((((O870-1)*K870)*'month 3 only'!$B$2)+('month 3 only'!$B$2*(O870-1))),IF(N870="WON",((((O870-1)*K870)*'month 3 only'!$B$2)+('month 3 only'!$B$2*(O870-1))),IF(N870="PLACED",((((O870-1)*K870)*'month 3 only'!$B$2)-'month 3 only'!$B$2),IF(K870=0,-'month 3 only'!$B$2,IF(K870=0,-'month 3 only'!$B$2,-('month 3 only'!$B$2*2)))))))*D870))</f>
        <v>0</v>
      </c>
      <c r="S870">
        <f t="shared" si="15"/>
        <v>1</v>
      </c>
    </row>
    <row r="871" spans="9:19" ht="15" x14ac:dyDescent="0.2">
      <c r="I871" s="10"/>
      <c r="J871" s="10"/>
      <c r="K871" s="10"/>
      <c r="N871" s="7"/>
      <c r="O871" s="19">
        <f>((H871-1)*(1-(IF(I871="no",0,'month 3 only'!$B$3)))+1)</f>
        <v>5.0000000000000044E-2</v>
      </c>
      <c r="P871" s="19">
        <f t="shared" si="14"/>
        <v>0</v>
      </c>
      <c r="Q8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1" s="20">
        <f>IF(ISBLANK(N871),,IF(ISBLANK(H871),,(IF(N871="WON-EW",((((O871-1)*K871)*'month 3 only'!$B$2)+('month 3 only'!$B$2*(O871-1))),IF(N871="WON",((((O871-1)*K871)*'month 3 only'!$B$2)+('month 3 only'!$B$2*(O871-1))),IF(N871="PLACED",((((O871-1)*K871)*'month 3 only'!$B$2)-'month 3 only'!$B$2),IF(K871=0,-'month 3 only'!$B$2,IF(K871=0,-'month 3 only'!$B$2,-('month 3 only'!$B$2*2)))))))*D871))</f>
        <v>0</v>
      </c>
      <c r="S871">
        <f t="shared" si="15"/>
        <v>1</v>
      </c>
    </row>
    <row r="872" spans="9:19" ht="15" x14ac:dyDescent="0.2">
      <c r="I872" s="10"/>
      <c r="J872" s="10"/>
      <c r="K872" s="10"/>
      <c r="N872" s="7"/>
      <c r="O872" s="19">
        <f>((H872-1)*(1-(IF(I872="no",0,'month 3 only'!$B$3)))+1)</f>
        <v>5.0000000000000044E-2</v>
      </c>
      <c r="P872" s="19">
        <f t="shared" si="14"/>
        <v>0</v>
      </c>
      <c r="Q8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2" s="20">
        <f>IF(ISBLANK(N872),,IF(ISBLANK(H872),,(IF(N872="WON-EW",((((O872-1)*K872)*'month 3 only'!$B$2)+('month 3 only'!$B$2*(O872-1))),IF(N872="WON",((((O872-1)*K872)*'month 3 only'!$B$2)+('month 3 only'!$B$2*(O872-1))),IF(N872="PLACED",((((O872-1)*K872)*'month 3 only'!$B$2)-'month 3 only'!$B$2),IF(K872=0,-'month 3 only'!$B$2,IF(K872=0,-'month 3 only'!$B$2,-('month 3 only'!$B$2*2)))))))*D872))</f>
        <v>0</v>
      </c>
      <c r="S872">
        <f t="shared" si="15"/>
        <v>1</v>
      </c>
    </row>
    <row r="873" spans="9:19" ht="15" x14ac:dyDescent="0.2">
      <c r="I873" s="10"/>
      <c r="J873" s="10"/>
      <c r="K873" s="10"/>
      <c r="N873" s="7"/>
      <c r="O873" s="19">
        <f>((H873-1)*(1-(IF(I873="no",0,'month 3 only'!$B$3)))+1)</f>
        <v>5.0000000000000044E-2</v>
      </c>
      <c r="P873" s="19">
        <f t="shared" si="14"/>
        <v>0</v>
      </c>
      <c r="Q8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3" s="20">
        <f>IF(ISBLANK(N873),,IF(ISBLANK(H873),,(IF(N873="WON-EW",((((O873-1)*K873)*'month 3 only'!$B$2)+('month 3 only'!$B$2*(O873-1))),IF(N873="WON",((((O873-1)*K873)*'month 3 only'!$B$2)+('month 3 only'!$B$2*(O873-1))),IF(N873="PLACED",((((O873-1)*K873)*'month 3 only'!$B$2)-'month 3 only'!$B$2),IF(K873=0,-'month 3 only'!$B$2,IF(K873=0,-'month 3 only'!$B$2,-('month 3 only'!$B$2*2)))))))*D873))</f>
        <v>0</v>
      </c>
      <c r="S873">
        <f t="shared" si="15"/>
        <v>1</v>
      </c>
    </row>
    <row r="874" spans="9:19" ht="15" x14ac:dyDescent="0.2">
      <c r="I874" s="10"/>
      <c r="J874" s="10"/>
      <c r="K874" s="10"/>
      <c r="N874" s="7"/>
      <c r="O874" s="19">
        <f>((H874-1)*(1-(IF(I874="no",0,'month 3 only'!$B$3)))+1)</f>
        <v>5.0000000000000044E-2</v>
      </c>
      <c r="P874" s="19">
        <f t="shared" si="14"/>
        <v>0</v>
      </c>
      <c r="Q8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4" s="20">
        <f>IF(ISBLANK(N874),,IF(ISBLANK(H874),,(IF(N874="WON-EW",((((O874-1)*K874)*'month 3 only'!$B$2)+('month 3 only'!$B$2*(O874-1))),IF(N874="WON",((((O874-1)*K874)*'month 3 only'!$B$2)+('month 3 only'!$B$2*(O874-1))),IF(N874="PLACED",((((O874-1)*K874)*'month 3 only'!$B$2)-'month 3 only'!$B$2),IF(K874=0,-'month 3 only'!$B$2,IF(K874=0,-'month 3 only'!$B$2,-('month 3 only'!$B$2*2)))))))*D874))</f>
        <v>0</v>
      </c>
      <c r="S874">
        <f t="shared" si="15"/>
        <v>1</v>
      </c>
    </row>
    <row r="875" spans="9:19" ht="15" x14ac:dyDescent="0.2">
      <c r="I875" s="10"/>
      <c r="J875" s="10"/>
      <c r="K875" s="10"/>
      <c r="N875" s="7"/>
      <c r="O875" s="19">
        <f>((H875-1)*(1-(IF(I875="no",0,'month 3 only'!$B$3)))+1)</f>
        <v>5.0000000000000044E-2</v>
      </c>
      <c r="P875" s="19">
        <f t="shared" si="14"/>
        <v>0</v>
      </c>
      <c r="Q8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5" s="20">
        <f>IF(ISBLANK(N875),,IF(ISBLANK(H875),,(IF(N875="WON-EW",((((O875-1)*K875)*'month 3 only'!$B$2)+('month 3 only'!$B$2*(O875-1))),IF(N875="WON",((((O875-1)*K875)*'month 3 only'!$B$2)+('month 3 only'!$B$2*(O875-1))),IF(N875="PLACED",((((O875-1)*K875)*'month 3 only'!$B$2)-'month 3 only'!$B$2),IF(K875=0,-'month 3 only'!$B$2,IF(K875=0,-'month 3 only'!$B$2,-('month 3 only'!$B$2*2)))))))*D875))</f>
        <v>0</v>
      </c>
      <c r="S875">
        <f t="shared" si="15"/>
        <v>1</v>
      </c>
    </row>
    <row r="876" spans="9:19" ht="15" x14ac:dyDescent="0.2">
      <c r="I876" s="10"/>
      <c r="J876" s="10"/>
      <c r="K876" s="10"/>
      <c r="N876" s="7"/>
      <c r="O876" s="19">
        <f>((H876-1)*(1-(IF(I876="no",0,'month 3 only'!$B$3)))+1)</f>
        <v>5.0000000000000044E-2</v>
      </c>
      <c r="P876" s="19">
        <f t="shared" si="14"/>
        <v>0</v>
      </c>
      <c r="Q8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6" s="20">
        <f>IF(ISBLANK(N876),,IF(ISBLANK(H876),,(IF(N876="WON-EW",((((O876-1)*K876)*'month 3 only'!$B$2)+('month 3 only'!$B$2*(O876-1))),IF(N876="WON",((((O876-1)*K876)*'month 3 only'!$B$2)+('month 3 only'!$B$2*(O876-1))),IF(N876="PLACED",((((O876-1)*K876)*'month 3 only'!$B$2)-'month 3 only'!$B$2),IF(K876=0,-'month 3 only'!$B$2,IF(K876=0,-'month 3 only'!$B$2,-('month 3 only'!$B$2*2)))))))*D876))</f>
        <v>0</v>
      </c>
      <c r="S876">
        <f t="shared" si="15"/>
        <v>1</v>
      </c>
    </row>
    <row r="877" spans="9:19" ht="15" x14ac:dyDescent="0.2">
      <c r="I877" s="10"/>
      <c r="J877" s="10"/>
      <c r="K877" s="10"/>
      <c r="N877" s="7"/>
      <c r="O877" s="19">
        <f>((H877-1)*(1-(IF(I877="no",0,'month 3 only'!$B$3)))+1)</f>
        <v>5.0000000000000044E-2</v>
      </c>
      <c r="P877" s="19">
        <f t="shared" si="14"/>
        <v>0</v>
      </c>
      <c r="Q8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7" s="20">
        <f>IF(ISBLANK(N877),,IF(ISBLANK(H877),,(IF(N877="WON-EW",((((O877-1)*K877)*'month 3 only'!$B$2)+('month 3 only'!$B$2*(O877-1))),IF(N877="WON",((((O877-1)*K877)*'month 3 only'!$B$2)+('month 3 only'!$B$2*(O877-1))),IF(N877="PLACED",((((O877-1)*K877)*'month 3 only'!$B$2)-'month 3 only'!$B$2),IF(K877=0,-'month 3 only'!$B$2,IF(K877=0,-'month 3 only'!$B$2,-('month 3 only'!$B$2*2)))))))*D877))</f>
        <v>0</v>
      </c>
      <c r="S877">
        <f t="shared" si="15"/>
        <v>1</v>
      </c>
    </row>
    <row r="878" spans="9:19" ht="15" x14ac:dyDescent="0.2">
      <c r="I878" s="10"/>
      <c r="J878" s="10"/>
      <c r="K878" s="10"/>
      <c r="N878" s="7"/>
      <c r="O878" s="19">
        <f>((H878-1)*(1-(IF(I878="no",0,'month 3 only'!$B$3)))+1)</f>
        <v>5.0000000000000044E-2</v>
      </c>
      <c r="P878" s="19">
        <f t="shared" si="14"/>
        <v>0</v>
      </c>
      <c r="Q8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8" s="20">
        <f>IF(ISBLANK(N878),,IF(ISBLANK(H878),,(IF(N878="WON-EW",((((O878-1)*K878)*'month 3 only'!$B$2)+('month 3 only'!$B$2*(O878-1))),IF(N878="WON",((((O878-1)*K878)*'month 3 only'!$B$2)+('month 3 only'!$B$2*(O878-1))),IF(N878="PLACED",((((O878-1)*K878)*'month 3 only'!$B$2)-'month 3 only'!$B$2),IF(K878=0,-'month 3 only'!$B$2,IF(K878=0,-'month 3 only'!$B$2,-('month 3 only'!$B$2*2)))))))*D878))</f>
        <v>0</v>
      </c>
      <c r="S878">
        <f t="shared" si="15"/>
        <v>1</v>
      </c>
    </row>
    <row r="879" spans="9:19" ht="15" x14ac:dyDescent="0.2">
      <c r="I879" s="10"/>
      <c r="J879" s="10"/>
      <c r="K879" s="10"/>
      <c r="N879" s="7"/>
      <c r="O879" s="19">
        <f>((H879-1)*(1-(IF(I879="no",0,'month 3 only'!$B$3)))+1)</f>
        <v>5.0000000000000044E-2</v>
      </c>
      <c r="P879" s="19">
        <f t="shared" si="14"/>
        <v>0</v>
      </c>
      <c r="Q8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9" s="20">
        <f>IF(ISBLANK(N879),,IF(ISBLANK(H879),,(IF(N879="WON-EW",((((O879-1)*K879)*'month 3 only'!$B$2)+('month 3 only'!$B$2*(O879-1))),IF(N879="WON",((((O879-1)*K879)*'month 3 only'!$B$2)+('month 3 only'!$B$2*(O879-1))),IF(N879="PLACED",((((O879-1)*K879)*'month 3 only'!$B$2)-'month 3 only'!$B$2),IF(K879=0,-'month 3 only'!$B$2,IF(K879=0,-'month 3 only'!$B$2,-('month 3 only'!$B$2*2)))))))*D879))</f>
        <v>0</v>
      </c>
      <c r="S879">
        <f t="shared" si="15"/>
        <v>1</v>
      </c>
    </row>
    <row r="880" spans="9:19" ht="15" x14ac:dyDescent="0.2">
      <c r="I880" s="10"/>
      <c r="J880" s="10"/>
      <c r="K880" s="10"/>
      <c r="N880" s="7"/>
      <c r="O880" s="19">
        <f>((H880-1)*(1-(IF(I880="no",0,'month 3 only'!$B$3)))+1)</f>
        <v>5.0000000000000044E-2</v>
      </c>
      <c r="P880" s="19">
        <f t="shared" si="14"/>
        <v>0</v>
      </c>
      <c r="Q8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0" s="20">
        <f>IF(ISBLANK(N880),,IF(ISBLANK(H880),,(IF(N880="WON-EW",((((O880-1)*K880)*'month 3 only'!$B$2)+('month 3 only'!$B$2*(O880-1))),IF(N880="WON",((((O880-1)*K880)*'month 3 only'!$B$2)+('month 3 only'!$B$2*(O880-1))),IF(N880="PLACED",((((O880-1)*K880)*'month 3 only'!$B$2)-'month 3 only'!$B$2),IF(K880=0,-'month 3 only'!$B$2,IF(K880=0,-'month 3 only'!$B$2,-('month 3 only'!$B$2*2)))))))*D880))</f>
        <v>0</v>
      </c>
      <c r="S880">
        <f t="shared" si="15"/>
        <v>1</v>
      </c>
    </row>
    <row r="881" spans="9:19" ht="15" x14ac:dyDescent="0.2">
      <c r="I881" s="10"/>
      <c r="J881" s="10"/>
      <c r="K881" s="10"/>
      <c r="N881" s="7"/>
      <c r="O881" s="19">
        <f>((H881-1)*(1-(IF(I881="no",0,'month 3 only'!$B$3)))+1)</f>
        <v>5.0000000000000044E-2</v>
      </c>
      <c r="P881" s="19">
        <f t="shared" si="14"/>
        <v>0</v>
      </c>
      <c r="Q8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1" s="20">
        <f>IF(ISBLANK(N881),,IF(ISBLANK(H881),,(IF(N881="WON-EW",((((O881-1)*K881)*'month 3 only'!$B$2)+('month 3 only'!$B$2*(O881-1))),IF(N881="WON",((((O881-1)*K881)*'month 3 only'!$B$2)+('month 3 only'!$B$2*(O881-1))),IF(N881="PLACED",((((O881-1)*K881)*'month 3 only'!$B$2)-'month 3 only'!$B$2),IF(K881=0,-'month 3 only'!$B$2,IF(K881=0,-'month 3 only'!$B$2,-('month 3 only'!$B$2*2)))))))*D881))</f>
        <v>0</v>
      </c>
      <c r="S881">
        <f t="shared" si="15"/>
        <v>1</v>
      </c>
    </row>
    <row r="882" spans="9:19" ht="15" x14ac:dyDescent="0.2">
      <c r="I882" s="10"/>
      <c r="J882" s="10"/>
      <c r="K882" s="10"/>
      <c r="N882" s="7"/>
      <c r="O882" s="19">
        <f>((H882-1)*(1-(IF(I882="no",0,'month 3 only'!$B$3)))+1)</f>
        <v>5.0000000000000044E-2</v>
      </c>
      <c r="P882" s="19">
        <f t="shared" si="14"/>
        <v>0</v>
      </c>
      <c r="Q8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2" s="20">
        <f>IF(ISBLANK(N882),,IF(ISBLANK(H882),,(IF(N882="WON-EW",((((O882-1)*K882)*'month 3 only'!$B$2)+('month 3 only'!$B$2*(O882-1))),IF(N882="WON",((((O882-1)*K882)*'month 3 only'!$B$2)+('month 3 only'!$B$2*(O882-1))),IF(N882="PLACED",((((O882-1)*K882)*'month 3 only'!$B$2)-'month 3 only'!$B$2),IF(K882=0,-'month 3 only'!$B$2,IF(K882=0,-'month 3 only'!$B$2,-('month 3 only'!$B$2*2)))))))*D882))</f>
        <v>0</v>
      </c>
      <c r="S882">
        <f t="shared" si="15"/>
        <v>1</v>
      </c>
    </row>
    <row r="883" spans="9:19" ht="15" x14ac:dyDescent="0.2">
      <c r="I883" s="10"/>
      <c r="J883" s="10"/>
      <c r="K883" s="10"/>
      <c r="N883" s="7"/>
      <c r="O883" s="19">
        <f>((H883-1)*(1-(IF(I883="no",0,'month 3 only'!$B$3)))+1)</f>
        <v>5.0000000000000044E-2</v>
      </c>
      <c r="P883" s="19">
        <f t="shared" si="14"/>
        <v>0</v>
      </c>
      <c r="Q8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3" s="20">
        <f>IF(ISBLANK(N883),,IF(ISBLANK(H883),,(IF(N883="WON-EW",((((O883-1)*K883)*'month 3 only'!$B$2)+('month 3 only'!$B$2*(O883-1))),IF(N883="WON",((((O883-1)*K883)*'month 3 only'!$B$2)+('month 3 only'!$B$2*(O883-1))),IF(N883="PLACED",((((O883-1)*K883)*'month 3 only'!$B$2)-'month 3 only'!$B$2),IF(K883=0,-'month 3 only'!$B$2,IF(K883=0,-'month 3 only'!$B$2,-('month 3 only'!$B$2*2)))))))*D883))</f>
        <v>0</v>
      </c>
      <c r="S883">
        <f t="shared" si="15"/>
        <v>1</v>
      </c>
    </row>
    <row r="884" spans="9:19" ht="15" x14ac:dyDescent="0.2">
      <c r="I884" s="10"/>
      <c r="J884" s="10"/>
      <c r="K884" s="10"/>
      <c r="N884" s="7"/>
      <c r="O884" s="19">
        <f>((H884-1)*(1-(IF(I884="no",0,'month 3 only'!$B$3)))+1)</f>
        <v>5.0000000000000044E-2</v>
      </c>
      <c r="P884" s="19">
        <f t="shared" si="14"/>
        <v>0</v>
      </c>
      <c r="Q8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4" s="20">
        <f>IF(ISBLANK(N884),,IF(ISBLANK(H884),,(IF(N884="WON-EW",((((O884-1)*K884)*'month 3 only'!$B$2)+('month 3 only'!$B$2*(O884-1))),IF(N884="WON",((((O884-1)*K884)*'month 3 only'!$B$2)+('month 3 only'!$B$2*(O884-1))),IF(N884="PLACED",((((O884-1)*K884)*'month 3 only'!$B$2)-'month 3 only'!$B$2),IF(K884=0,-'month 3 only'!$B$2,IF(K884=0,-'month 3 only'!$B$2,-('month 3 only'!$B$2*2)))))))*D884))</f>
        <v>0</v>
      </c>
      <c r="S884">
        <f t="shared" si="15"/>
        <v>1</v>
      </c>
    </row>
    <row r="885" spans="9:19" ht="15" x14ac:dyDescent="0.2">
      <c r="I885" s="10"/>
      <c r="J885" s="10"/>
      <c r="K885" s="10"/>
      <c r="N885" s="7"/>
      <c r="O885" s="19">
        <f>((H885-1)*(1-(IF(I885="no",0,'month 3 only'!$B$3)))+1)</f>
        <v>5.0000000000000044E-2</v>
      </c>
      <c r="P885" s="19">
        <f t="shared" si="14"/>
        <v>0</v>
      </c>
      <c r="Q8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5" s="20">
        <f>IF(ISBLANK(N885),,IF(ISBLANK(H885),,(IF(N885="WON-EW",((((O885-1)*K885)*'month 3 only'!$B$2)+('month 3 only'!$B$2*(O885-1))),IF(N885="WON",((((O885-1)*K885)*'month 3 only'!$B$2)+('month 3 only'!$B$2*(O885-1))),IF(N885="PLACED",((((O885-1)*K885)*'month 3 only'!$B$2)-'month 3 only'!$B$2),IF(K885=0,-'month 3 only'!$B$2,IF(K885=0,-'month 3 only'!$B$2,-('month 3 only'!$B$2*2)))))))*D885))</f>
        <v>0</v>
      </c>
      <c r="S885">
        <f t="shared" si="15"/>
        <v>1</v>
      </c>
    </row>
    <row r="886" spans="9:19" ht="15" x14ac:dyDescent="0.2">
      <c r="I886" s="10"/>
      <c r="J886" s="10"/>
      <c r="K886" s="10"/>
      <c r="N886" s="7"/>
      <c r="O886" s="19">
        <f>((H886-1)*(1-(IF(I886="no",0,'month 3 only'!$B$3)))+1)</f>
        <v>5.0000000000000044E-2</v>
      </c>
      <c r="P886" s="19">
        <f t="shared" si="14"/>
        <v>0</v>
      </c>
      <c r="Q8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6" s="20">
        <f>IF(ISBLANK(N886),,IF(ISBLANK(H886),,(IF(N886="WON-EW",((((O886-1)*K886)*'month 3 only'!$B$2)+('month 3 only'!$B$2*(O886-1))),IF(N886="WON",((((O886-1)*K886)*'month 3 only'!$B$2)+('month 3 only'!$B$2*(O886-1))),IF(N886="PLACED",((((O886-1)*K886)*'month 3 only'!$B$2)-'month 3 only'!$B$2),IF(K886=0,-'month 3 only'!$B$2,IF(K886=0,-'month 3 only'!$B$2,-('month 3 only'!$B$2*2)))))))*D886))</f>
        <v>0</v>
      </c>
      <c r="S886">
        <f t="shared" si="15"/>
        <v>1</v>
      </c>
    </row>
    <row r="887" spans="9:19" ht="15" x14ac:dyDescent="0.2">
      <c r="I887" s="10"/>
      <c r="J887" s="10"/>
      <c r="K887" s="10"/>
      <c r="N887" s="7"/>
      <c r="O887" s="19">
        <f>((H887-1)*(1-(IF(I887="no",0,'month 3 only'!$B$3)))+1)</f>
        <v>5.0000000000000044E-2</v>
      </c>
      <c r="P887" s="19">
        <f t="shared" si="14"/>
        <v>0</v>
      </c>
      <c r="Q8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7" s="20">
        <f>IF(ISBLANK(N887),,IF(ISBLANK(H887),,(IF(N887="WON-EW",((((O887-1)*K887)*'month 3 only'!$B$2)+('month 3 only'!$B$2*(O887-1))),IF(N887="WON",((((O887-1)*K887)*'month 3 only'!$B$2)+('month 3 only'!$B$2*(O887-1))),IF(N887="PLACED",((((O887-1)*K887)*'month 3 only'!$B$2)-'month 3 only'!$B$2),IF(K887=0,-'month 3 only'!$B$2,IF(K887=0,-'month 3 only'!$B$2,-('month 3 only'!$B$2*2)))))))*D887))</f>
        <v>0</v>
      </c>
      <c r="S887">
        <f t="shared" si="15"/>
        <v>1</v>
      </c>
    </row>
    <row r="888" spans="9:19" ht="15" x14ac:dyDescent="0.2">
      <c r="I888" s="10"/>
      <c r="J888" s="10"/>
      <c r="K888" s="10"/>
      <c r="N888" s="7"/>
      <c r="O888" s="19">
        <f>((H888-1)*(1-(IF(I888="no",0,'month 3 only'!$B$3)))+1)</f>
        <v>5.0000000000000044E-2</v>
      </c>
      <c r="P888" s="19">
        <f t="shared" si="14"/>
        <v>0</v>
      </c>
      <c r="Q8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8" s="20">
        <f>IF(ISBLANK(N888),,IF(ISBLANK(H888),,(IF(N888="WON-EW",((((O888-1)*K888)*'month 3 only'!$B$2)+('month 3 only'!$B$2*(O888-1))),IF(N888="WON",((((O888-1)*K888)*'month 3 only'!$B$2)+('month 3 only'!$B$2*(O888-1))),IF(N888="PLACED",((((O888-1)*K888)*'month 3 only'!$B$2)-'month 3 only'!$B$2),IF(K888=0,-'month 3 only'!$B$2,IF(K888=0,-'month 3 only'!$B$2,-('month 3 only'!$B$2*2)))))))*D888))</f>
        <v>0</v>
      </c>
      <c r="S888">
        <f t="shared" si="15"/>
        <v>1</v>
      </c>
    </row>
    <row r="889" spans="9:19" ht="15" x14ac:dyDescent="0.2">
      <c r="I889" s="10"/>
      <c r="J889" s="10"/>
      <c r="K889" s="10"/>
      <c r="N889" s="7"/>
      <c r="O889" s="19">
        <f>((H889-1)*(1-(IF(I889="no",0,'month 3 only'!$B$3)))+1)</f>
        <v>5.0000000000000044E-2</v>
      </c>
      <c r="P889" s="19">
        <f t="shared" si="14"/>
        <v>0</v>
      </c>
      <c r="Q8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9" s="20">
        <f>IF(ISBLANK(N889),,IF(ISBLANK(H889),,(IF(N889="WON-EW",((((O889-1)*K889)*'month 3 only'!$B$2)+('month 3 only'!$B$2*(O889-1))),IF(N889="WON",((((O889-1)*K889)*'month 3 only'!$B$2)+('month 3 only'!$B$2*(O889-1))),IF(N889="PLACED",((((O889-1)*K889)*'month 3 only'!$B$2)-'month 3 only'!$B$2),IF(K889=0,-'month 3 only'!$B$2,IF(K889=0,-'month 3 only'!$B$2,-('month 3 only'!$B$2*2)))))))*D889))</f>
        <v>0</v>
      </c>
      <c r="S889">
        <f t="shared" si="15"/>
        <v>1</v>
      </c>
    </row>
    <row r="890" spans="9:19" ht="15" x14ac:dyDescent="0.2">
      <c r="I890" s="10"/>
      <c r="J890" s="10"/>
      <c r="K890" s="10"/>
      <c r="N890" s="7"/>
      <c r="O890" s="19">
        <f>((H890-1)*(1-(IF(I890="no",0,'month 3 only'!$B$3)))+1)</f>
        <v>5.0000000000000044E-2</v>
      </c>
      <c r="P890" s="19">
        <f t="shared" si="14"/>
        <v>0</v>
      </c>
      <c r="Q8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0" s="20">
        <f>IF(ISBLANK(N890),,IF(ISBLANK(H890),,(IF(N890="WON-EW",((((O890-1)*K890)*'month 3 only'!$B$2)+('month 3 only'!$B$2*(O890-1))),IF(N890="WON",((((O890-1)*K890)*'month 3 only'!$B$2)+('month 3 only'!$B$2*(O890-1))),IF(N890="PLACED",((((O890-1)*K890)*'month 3 only'!$B$2)-'month 3 only'!$B$2),IF(K890=0,-'month 3 only'!$B$2,IF(K890=0,-'month 3 only'!$B$2,-('month 3 only'!$B$2*2)))))))*D890))</f>
        <v>0</v>
      </c>
      <c r="S890">
        <f t="shared" si="15"/>
        <v>1</v>
      </c>
    </row>
    <row r="891" spans="9:19" ht="15" x14ac:dyDescent="0.2">
      <c r="I891" s="10"/>
      <c r="J891" s="10"/>
      <c r="K891" s="10"/>
      <c r="N891" s="7"/>
      <c r="O891" s="19">
        <f>((H891-1)*(1-(IF(I891="no",0,'month 3 only'!$B$3)))+1)</f>
        <v>5.0000000000000044E-2</v>
      </c>
      <c r="P891" s="19">
        <f t="shared" si="14"/>
        <v>0</v>
      </c>
      <c r="Q8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1" s="20">
        <f>IF(ISBLANK(N891),,IF(ISBLANK(H891),,(IF(N891="WON-EW",((((O891-1)*K891)*'month 3 only'!$B$2)+('month 3 only'!$B$2*(O891-1))),IF(N891="WON",((((O891-1)*K891)*'month 3 only'!$B$2)+('month 3 only'!$B$2*(O891-1))),IF(N891="PLACED",((((O891-1)*K891)*'month 3 only'!$B$2)-'month 3 only'!$B$2),IF(K891=0,-'month 3 only'!$B$2,IF(K891=0,-'month 3 only'!$B$2,-('month 3 only'!$B$2*2)))))))*D891))</f>
        <v>0</v>
      </c>
      <c r="S891">
        <f t="shared" si="15"/>
        <v>1</v>
      </c>
    </row>
    <row r="892" spans="9:19" ht="15" x14ac:dyDescent="0.2">
      <c r="I892" s="10"/>
      <c r="J892" s="10"/>
      <c r="K892" s="10"/>
      <c r="N892" s="7"/>
      <c r="O892" s="19">
        <f>((H892-1)*(1-(IF(I892="no",0,'month 3 only'!$B$3)))+1)</f>
        <v>5.0000000000000044E-2</v>
      </c>
      <c r="P892" s="19">
        <f t="shared" si="14"/>
        <v>0</v>
      </c>
      <c r="Q8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2" s="20">
        <f>IF(ISBLANK(N892),,IF(ISBLANK(H892),,(IF(N892="WON-EW",((((O892-1)*K892)*'month 3 only'!$B$2)+('month 3 only'!$B$2*(O892-1))),IF(N892="WON",((((O892-1)*K892)*'month 3 only'!$B$2)+('month 3 only'!$B$2*(O892-1))),IF(N892="PLACED",((((O892-1)*K892)*'month 3 only'!$B$2)-'month 3 only'!$B$2),IF(K892=0,-'month 3 only'!$B$2,IF(K892=0,-'month 3 only'!$B$2,-('month 3 only'!$B$2*2)))))))*D892))</f>
        <v>0</v>
      </c>
      <c r="S892">
        <f t="shared" si="15"/>
        <v>1</v>
      </c>
    </row>
    <row r="893" spans="9:19" ht="15" x14ac:dyDescent="0.2">
      <c r="I893" s="10"/>
      <c r="J893" s="10"/>
      <c r="K893" s="10"/>
      <c r="N893" s="7"/>
      <c r="O893" s="19">
        <f>((H893-1)*(1-(IF(I893="no",0,'month 3 only'!$B$3)))+1)</f>
        <v>5.0000000000000044E-2</v>
      </c>
      <c r="P893" s="19">
        <f t="shared" si="14"/>
        <v>0</v>
      </c>
      <c r="Q8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3" s="20">
        <f>IF(ISBLANK(N893),,IF(ISBLANK(H893),,(IF(N893="WON-EW",((((O893-1)*K893)*'month 3 only'!$B$2)+('month 3 only'!$B$2*(O893-1))),IF(N893="WON",((((O893-1)*K893)*'month 3 only'!$B$2)+('month 3 only'!$B$2*(O893-1))),IF(N893="PLACED",((((O893-1)*K893)*'month 3 only'!$B$2)-'month 3 only'!$B$2),IF(K893=0,-'month 3 only'!$B$2,IF(K893=0,-'month 3 only'!$B$2,-('month 3 only'!$B$2*2)))))))*D893))</f>
        <v>0</v>
      </c>
      <c r="S893">
        <f t="shared" si="15"/>
        <v>1</v>
      </c>
    </row>
    <row r="894" spans="9:19" ht="15" x14ac:dyDescent="0.2">
      <c r="I894" s="10"/>
      <c r="J894" s="10"/>
      <c r="K894" s="10"/>
      <c r="N894" s="7"/>
      <c r="O894" s="19">
        <f>((H894-1)*(1-(IF(I894="no",0,'month 3 only'!$B$3)))+1)</f>
        <v>5.0000000000000044E-2</v>
      </c>
      <c r="P894" s="19">
        <f t="shared" si="14"/>
        <v>0</v>
      </c>
      <c r="Q8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4" s="20">
        <f>IF(ISBLANK(N894),,IF(ISBLANK(H894),,(IF(N894="WON-EW",((((O894-1)*K894)*'month 3 only'!$B$2)+('month 3 only'!$B$2*(O894-1))),IF(N894="WON",((((O894-1)*K894)*'month 3 only'!$B$2)+('month 3 only'!$B$2*(O894-1))),IF(N894="PLACED",((((O894-1)*K894)*'month 3 only'!$B$2)-'month 3 only'!$B$2),IF(K894=0,-'month 3 only'!$B$2,IF(K894=0,-'month 3 only'!$B$2,-('month 3 only'!$B$2*2)))))))*D894))</f>
        <v>0</v>
      </c>
      <c r="S894">
        <f t="shared" si="15"/>
        <v>1</v>
      </c>
    </row>
    <row r="895" spans="9:19" ht="15" x14ac:dyDescent="0.2">
      <c r="I895" s="10"/>
      <c r="J895" s="10"/>
      <c r="K895" s="10"/>
      <c r="N895" s="7"/>
      <c r="O895" s="19">
        <f>((H895-1)*(1-(IF(I895="no",0,'month 3 only'!$B$3)))+1)</f>
        <v>5.0000000000000044E-2</v>
      </c>
      <c r="P895" s="19">
        <f t="shared" si="14"/>
        <v>0</v>
      </c>
      <c r="Q8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5" s="20">
        <f>IF(ISBLANK(N895),,IF(ISBLANK(H895),,(IF(N895="WON-EW",((((O895-1)*K895)*'month 3 only'!$B$2)+('month 3 only'!$B$2*(O895-1))),IF(N895="WON",((((O895-1)*K895)*'month 3 only'!$B$2)+('month 3 only'!$B$2*(O895-1))),IF(N895="PLACED",((((O895-1)*K895)*'month 3 only'!$B$2)-'month 3 only'!$B$2),IF(K895=0,-'month 3 only'!$B$2,IF(K895=0,-'month 3 only'!$B$2,-('month 3 only'!$B$2*2)))))))*D895))</f>
        <v>0</v>
      </c>
      <c r="S895">
        <f t="shared" si="15"/>
        <v>1</v>
      </c>
    </row>
    <row r="896" spans="9:19" ht="15" x14ac:dyDescent="0.2">
      <c r="I896" s="10"/>
      <c r="J896" s="10"/>
      <c r="K896" s="10"/>
      <c r="N896" s="7"/>
      <c r="O896" s="19">
        <f>((H896-1)*(1-(IF(I896="no",0,'month 3 only'!$B$3)))+1)</f>
        <v>5.0000000000000044E-2</v>
      </c>
      <c r="P896" s="19">
        <f t="shared" si="14"/>
        <v>0</v>
      </c>
      <c r="Q8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6" s="20">
        <f>IF(ISBLANK(N896),,IF(ISBLANK(H896),,(IF(N896="WON-EW",((((O896-1)*K896)*'month 3 only'!$B$2)+('month 3 only'!$B$2*(O896-1))),IF(N896="WON",((((O896-1)*K896)*'month 3 only'!$B$2)+('month 3 only'!$B$2*(O896-1))),IF(N896="PLACED",((((O896-1)*K896)*'month 3 only'!$B$2)-'month 3 only'!$B$2),IF(K896=0,-'month 3 only'!$B$2,IF(K896=0,-'month 3 only'!$B$2,-('month 3 only'!$B$2*2)))))))*D896))</f>
        <v>0</v>
      </c>
      <c r="S896">
        <f t="shared" si="15"/>
        <v>1</v>
      </c>
    </row>
    <row r="897" spans="9:19" ht="15" x14ac:dyDescent="0.2">
      <c r="I897" s="10"/>
      <c r="J897" s="10"/>
      <c r="K897" s="10"/>
      <c r="N897" s="7"/>
      <c r="O897" s="19">
        <f>((H897-1)*(1-(IF(I897="no",0,'month 3 only'!$B$3)))+1)</f>
        <v>5.0000000000000044E-2</v>
      </c>
      <c r="P897" s="19">
        <f t="shared" si="14"/>
        <v>0</v>
      </c>
      <c r="Q8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7" s="20">
        <f>IF(ISBLANK(N897),,IF(ISBLANK(H897),,(IF(N897="WON-EW",((((O897-1)*K897)*'month 3 only'!$B$2)+('month 3 only'!$B$2*(O897-1))),IF(N897="WON",((((O897-1)*K897)*'month 3 only'!$B$2)+('month 3 only'!$B$2*(O897-1))),IF(N897="PLACED",((((O897-1)*K897)*'month 3 only'!$B$2)-'month 3 only'!$B$2),IF(K897=0,-'month 3 only'!$B$2,IF(K897=0,-'month 3 only'!$B$2,-('month 3 only'!$B$2*2)))))))*D897))</f>
        <v>0</v>
      </c>
      <c r="S897">
        <f t="shared" si="15"/>
        <v>1</v>
      </c>
    </row>
    <row r="898" spans="9:19" ht="15" x14ac:dyDescent="0.2">
      <c r="I898" s="10"/>
      <c r="J898" s="10"/>
      <c r="K898" s="10"/>
      <c r="N898" s="7"/>
      <c r="O898" s="19">
        <f>((H898-1)*(1-(IF(I898="no",0,'month 3 only'!$B$3)))+1)</f>
        <v>5.0000000000000044E-2</v>
      </c>
      <c r="P898" s="19">
        <f t="shared" si="14"/>
        <v>0</v>
      </c>
      <c r="Q8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8" s="20">
        <f>IF(ISBLANK(N898),,IF(ISBLANK(H898),,(IF(N898="WON-EW",((((O898-1)*K898)*'month 3 only'!$B$2)+('month 3 only'!$B$2*(O898-1))),IF(N898="WON",((((O898-1)*K898)*'month 3 only'!$B$2)+('month 3 only'!$B$2*(O898-1))),IF(N898="PLACED",((((O898-1)*K898)*'month 3 only'!$B$2)-'month 3 only'!$B$2),IF(K898=0,-'month 3 only'!$B$2,IF(K898=0,-'month 3 only'!$B$2,-('month 3 only'!$B$2*2)))))))*D898))</f>
        <v>0</v>
      </c>
      <c r="S898">
        <f t="shared" si="15"/>
        <v>1</v>
      </c>
    </row>
    <row r="899" spans="9:19" ht="15" x14ac:dyDescent="0.2">
      <c r="I899" s="10"/>
      <c r="J899" s="10"/>
      <c r="K899" s="10"/>
      <c r="N899" s="7"/>
      <c r="O899" s="19">
        <f>((H899-1)*(1-(IF(I899="no",0,'month 3 only'!$B$3)))+1)</f>
        <v>5.0000000000000044E-2</v>
      </c>
      <c r="P899" s="19">
        <f t="shared" si="14"/>
        <v>0</v>
      </c>
      <c r="Q8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9" s="20">
        <f>IF(ISBLANK(N899),,IF(ISBLANK(H899),,(IF(N899="WON-EW",((((O899-1)*K899)*'month 3 only'!$B$2)+('month 3 only'!$B$2*(O899-1))),IF(N899="WON",((((O899-1)*K899)*'month 3 only'!$B$2)+('month 3 only'!$B$2*(O899-1))),IF(N899="PLACED",((((O899-1)*K899)*'month 3 only'!$B$2)-'month 3 only'!$B$2),IF(K899=0,-'month 3 only'!$B$2,IF(K899=0,-'month 3 only'!$B$2,-('month 3 only'!$B$2*2)))))))*D899))</f>
        <v>0</v>
      </c>
      <c r="S899">
        <f t="shared" si="15"/>
        <v>1</v>
      </c>
    </row>
    <row r="900" spans="9:19" ht="15" x14ac:dyDescent="0.2">
      <c r="I900" s="10"/>
      <c r="J900" s="10"/>
      <c r="K900" s="10"/>
      <c r="N900" s="7"/>
      <c r="O900" s="19">
        <f>((H900-1)*(1-(IF(I900="no",0,'month 3 only'!$B$3)))+1)</f>
        <v>5.0000000000000044E-2</v>
      </c>
      <c r="P900" s="19">
        <f t="shared" si="14"/>
        <v>0</v>
      </c>
      <c r="Q9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0" s="20">
        <f>IF(ISBLANK(N900),,IF(ISBLANK(H900),,(IF(N900="WON-EW",((((O900-1)*K900)*'month 3 only'!$B$2)+('month 3 only'!$B$2*(O900-1))),IF(N900="WON",((((O900-1)*K900)*'month 3 only'!$B$2)+('month 3 only'!$B$2*(O900-1))),IF(N900="PLACED",((((O900-1)*K900)*'month 3 only'!$B$2)-'month 3 only'!$B$2),IF(K900=0,-'month 3 only'!$B$2,IF(K900=0,-'month 3 only'!$B$2,-('month 3 only'!$B$2*2)))))))*D900))</f>
        <v>0</v>
      </c>
      <c r="S900">
        <f t="shared" si="15"/>
        <v>1</v>
      </c>
    </row>
    <row r="901" spans="9:19" ht="15" x14ac:dyDescent="0.2">
      <c r="I901" s="10"/>
      <c r="J901" s="10"/>
      <c r="K901" s="10"/>
      <c r="N901" s="7"/>
      <c r="O901" s="19">
        <f>((H901-1)*(1-(IF(I901="no",0,'month 3 only'!$B$3)))+1)</f>
        <v>5.0000000000000044E-2</v>
      </c>
      <c r="P901" s="19">
        <f t="shared" si="14"/>
        <v>0</v>
      </c>
      <c r="Q9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1" s="20">
        <f>IF(ISBLANK(N901),,IF(ISBLANK(H901),,(IF(N901="WON-EW",((((O901-1)*K901)*'month 3 only'!$B$2)+('month 3 only'!$B$2*(O901-1))),IF(N901="WON",((((O901-1)*K901)*'month 3 only'!$B$2)+('month 3 only'!$B$2*(O901-1))),IF(N901="PLACED",((((O901-1)*K901)*'month 3 only'!$B$2)-'month 3 only'!$B$2),IF(K901=0,-'month 3 only'!$B$2,IF(K901=0,-'month 3 only'!$B$2,-('month 3 only'!$B$2*2)))))))*D901))</f>
        <v>0</v>
      </c>
      <c r="S901">
        <f t="shared" si="15"/>
        <v>1</v>
      </c>
    </row>
    <row r="902" spans="9:19" ht="15" x14ac:dyDescent="0.2">
      <c r="I902" s="10"/>
      <c r="J902" s="10"/>
      <c r="K902" s="10"/>
      <c r="N902" s="7"/>
      <c r="O902" s="19">
        <f>((H902-1)*(1-(IF(I902="no",0,'month 3 only'!$B$3)))+1)</f>
        <v>5.0000000000000044E-2</v>
      </c>
      <c r="P902" s="19">
        <f t="shared" si="14"/>
        <v>0</v>
      </c>
      <c r="Q9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2" s="20">
        <f>IF(ISBLANK(N902),,IF(ISBLANK(H902),,(IF(N902="WON-EW",((((O902-1)*K902)*'month 3 only'!$B$2)+('month 3 only'!$B$2*(O902-1))),IF(N902="WON",((((O902-1)*K902)*'month 3 only'!$B$2)+('month 3 only'!$B$2*(O902-1))),IF(N902="PLACED",((((O902-1)*K902)*'month 3 only'!$B$2)-'month 3 only'!$B$2),IF(K902=0,-'month 3 only'!$B$2,IF(K902=0,-'month 3 only'!$B$2,-('month 3 only'!$B$2*2)))))))*D902))</f>
        <v>0</v>
      </c>
      <c r="S902">
        <f t="shared" si="15"/>
        <v>1</v>
      </c>
    </row>
    <row r="903" spans="9:19" ht="15" x14ac:dyDescent="0.2">
      <c r="I903" s="10"/>
      <c r="J903" s="10"/>
      <c r="K903" s="10"/>
      <c r="N903" s="7"/>
      <c r="O903" s="19">
        <f>((H903-1)*(1-(IF(I903="no",0,'month 3 only'!$B$3)))+1)</f>
        <v>5.0000000000000044E-2</v>
      </c>
      <c r="P903" s="19">
        <f t="shared" si="14"/>
        <v>0</v>
      </c>
      <c r="Q9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3" s="20">
        <f>IF(ISBLANK(N903),,IF(ISBLANK(H903),,(IF(N903="WON-EW",((((O903-1)*K903)*'month 3 only'!$B$2)+('month 3 only'!$B$2*(O903-1))),IF(N903="WON",((((O903-1)*K903)*'month 3 only'!$B$2)+('month 3 only'!$B$2*(O903-1))),IF(N903="PLACED",((((O903-1)*K903)*'month 3 only'!$B$2)-'month 3 only'!$B$2),IF(K903=0,-'month 3 only'!$B$2,IF(K903=0,-'month 3 only'!$B$2,-('month 3 only'!$B$2*2)))))))*D903))</f>
        <v>0</v>
      </c>
      <c r="S903">
        <f t="shared" si="15"/>
        <v>1</v>
      </c>
    </row>
    <row r="904" spans="9:19" ht="15" x14ac:dyDescent="0.2">
      <c r="I904" s="10"/>
      <c r="J904" s="10"/>
      <c r="K904" s="10"/>
      <c r="N904" s="7"/>
      <c r="O904" s="19">
        <f>((H904-1)*(1-(IF(I904="no",0,'month 3 only'!$B$3)))+1)</f>
        <v>5.0000000000000044E-2</v>
      </c>
      <c r="P904" s="19">
        <f t="shared" si="14"/>
        <v>0</v>
      </c>
      <c r="Q9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4" s="20">
        <f>IF(ISBLANK(N904),,IF(ISBLANK(H904),,(IF(N904="WON-EW",((((O904-1)*K904)*'month 3 only'!$B$2)+('month 3 only'!$B$2*(O904-1))),IF(N904="WON",((((O904-1)*K904)*'month 3 only'!$B$2)+('month 3 only'!$B$2*(O904-1))),IF(N904="PLACED",((((O904-1)*K904)*'month 3 only'!$B$2)-'month 3 only'!$B$2),IF(K904=0,-'month 3 only'!$B$2,IF(K904=0,-'month 3 only'!$B$2,-('month 3 only'!$B$2*2)))))))*D904))</f>
        <v>0</v>
      </c>
      <c r="S904">
        <f t="shared" si="15"/>
        <v>1</v>
      </c>
    </row>
    <row r="905" spans="9:19" ht="15" x14ac:dyDescent="0.2">
      <c r="I905" s="10"/>
      <c r="J905" s="10"/>
      <c r="K905" s="10"/>
      <c r="N905" s="7"/>
      <c r="O905" s="19">
        <f>((H905-1)*(1-(IF(I905="no",0,'month 3 only'!$B$3)))+1)</f>
        <v>5.0000000000000044E-2</v>
      </c>
      <c r="P905" s="19">
        <f t="shared" si="14"/>
        <v>0</v>
      </c>
      <c r="Q9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5" s="20">
        <f>IF(ISBLANK(N905),,IF(ISBLANK(H905),,(IF(N905="WON-EW",((((O905-1)*K905)*'month 3 only'!$B$2)+('month 3 only'!$B$2*(O905-1))),IF(N905="WON",((((O905-1)*K905)*'month 3 only'!$B$2)+('month 3 only'!$B$2*(O905-1))),IF(N905="PLACED",((((O905-1)*K905)*'month 3 only'!$B$2)-'month 3 only'!$B$2),IF(K905=0,-'month 3 only'!$B$2,IF(K905=0,-'month 3 only'!$B$2,-('month 3 only'!$B$2*2)))))))*D905))</f>
        <v>0</v>
      </c>
      <c r="S905">
        <f t="shared" si="15"/>
        <v>1</v>
      </c>
    </row>
    <row r="906" spans="9:19" ht="15" x14ac:dyDescent="0.2">
      <c r="I906" s="10"/>
      <c r="J906" s="10"/>
      <c r="K906" s="10"/>
      <c r="N906" s="7"/>
      <c r="O906" s="19">
        <f>((H906-1)*(1-(IF(I906="no",0,'month 3 only'!$B$3)))+1)</f>
        <v>5.0000000000000044E-2</v>
      </c>
      <c r="P906" s="19">
        <f t="shared" si="14"/>
        <v>0</v>
      </c>
      <c r="Q9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6" s="20">
        <f>IF(ISBLANK(N906),,IF(ISBLANK(H906),,(IF(N906="WON-EW",((((O906-1)*K906)*'month 3 only'!$B$2)+('month 3 only'!$B$2*(O906-1))),IF(N906="WON",((((O906-1)*K906)*'month 3 only'!$B$2)+('month 3 only'!$B$2*(O906-1))),IF(N906="PLACED",((((O906-1)*K906)*'month 3 only'!$B$2)-'month 3 only'!$B$2),IF(K906=0,-'month 3 only'!$B$2,IF(K906=0,-'month 3 only'!$B$2,-('month 3 only'!$B$2*2)))))))*D906))</f>
        <v>0</v>
      </c>
      <c r="S906">
        <f t="shared" si="15"/>
        <v>1</v>
      </c>
    </row>
    <row r="907" spans="9:19" ht="15" x14ac:dyDescent="0.2">
      <c r="I907" s="10"/>
      <c r="J907" s="10"/>
      <c r="K907" s="10"/>
      <c r="N907" s="7"/>
      <c r="O907" s="19">
        <f>((H907-1)*(1-(IF(I907="no",0,'month 3 only'!$B$3)))+1)</f>
        <v>5.0000000000000044E-2</v>
      </c>
      <c r="P907" s="19">
        <f t="shared" si="14"/>
        <v>0</v>
      </c>
      <c r="Q9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7" s="20">
        <f>IF(ISBLANK(N907),,IF(ISBLANK(H907),,(IF(N907="WON-EW",((((O907-1)*K907)*'month 3 only'!$B$2)+('month 3 only'!$B$2*(O907-1))),IF(N907="WON",((((O907-1)*K907)*'month 3 only'!$B$2)+('month 3 only'!$B$2*(O907-1))),IF(N907="PLACED",((((O907-1)*K907)*'month 3 only'!$B$2)-'month 3 only'!$B$2),IF(K907=0,-'month 3 only'!$B$2,IF(K907=0,-'month 3 only'!$B$2,-('month 3 only'!$B$2*2)))))))*D907))</f>
        <v>0</v>
      </c>
      <c r="S907">
        <f t="shared" si="15"/>
        <v>1</v>
      </c>
    </row>
    <row r="908" spans="9:19" ht="15" x14ac:dyDescent="0.2">
      <c r="I908" s="10"/>
      <c r="J908" s="10"/>
      <c r="K908" s="10"/>
      <c r="N908" s="7"/>
      <c r="O908" s="19">
        <f>((H908-1)*(1-(IF(I908="no",0,'month 3 only'!$B$3)))+1)</f>
        <v>5.0000000000000044E-2</v>
      </c>
      <c r="P908" s="19">
        <f t="shared" si="14"/>
        <v>0</v>
      </c>
      <c r="Q9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8" s="20">
        <f>IF(ISBLANK(N908),,IF(ISBLANK(H908),,(IF(N908="WON-EW",((((O908-1)*K908)*'month 3 only'!$B$2)+('month 3 only'!$B$2*(O908-1))),IF(N908="WON",((((O908-1)*K908)*'month 3 only'!$B$2)+('month 3 only'!$B$2*(O908-1))),IF(N908="PLACED",((((O908-1)*K908)*'month 3 only'!$B$2)-'month 3 only'!$B$2),IF(K908=0,-'month 3 only'!$B$2,IF(K908=0,-'month 3 only'!$B$2,-('month 3 only'!$B$2*2)))))))*D908))</f>
        <v>0</v>
      </c>
      <c r="S908">
        <f t="shared" si="15"/>
        <v>1</v>
      </c>
    </row>
    <row r="909" spans="9:19" ht="15" x14ac:dyDescent="0.2">
      <c r="I909" s="10"/>
      <c r="J909" s="10"/>
      <c r="K909" s="10"/>
      <c r="N909" s="7"/>
      <c r="O909" s="19">
        <f>((H909-1)*(1-(IF(I909="no",0,'month 3 only'!$B$3)))+1)</f>
        <v>5.0000000000000044E-2</v>
      </c>
      <c r="P909" s="19">
        <f t="shared" si="14"/>
        <v>0</v>
      </c>
      <c r="Q9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9" s="20">
        <f>IF(ISBLANK(N909),,IF(ISBLANK(H909),,(IF(N909="WON-EW",((((O909-1)*K909)*'month 3 only'!$B$2)+('month 3 only'!$B$2*(O909-1))),IF(N909="WON",((((O909-1)*K909)*'month 3 only'!$B$2)+('month 3 only'!$B$2*(O909-1))),IF(N909="PLACED",((((O909-1)*K909)*'month 3 only'!$B$2)-'month 3 only'!$B$2),IF(K909=0,-'month 3 only'!$B$2,IF(K909=0,-'month 3 only'!$B$2,-('month 3 only'!$B$2*2)))))))*D909))</f>
        <v>0</v>
      </c>
      <c r="S909">
        <f t="shared" si="15"/>
        <v>1</v>
      </c>
    </row>
    <row r="910" spans="9:19" ht="15" x14ac:dyDescent="0.2">
      <c r="I910" s="10"/>
      <c r="J910" s="10"/>
      <c r="K910" s="10"/>
      <c r="N910" s="7"/>
      <c r="O910" s="19">
        <f>((H910-1)*(1-(IF(I910="no",0,'month 3 only'!$B$3)))+1)</f>
        <v>5.0000000000000044E-2</v>
      </c>
      <c r="P910" s="19">
        <f t="shared" si="14"/>
        <v>0</v>
      </c>
      <c r="Q9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0" s="20">
        <f>IF(ISBLANK(N910),,IF(ISBLANK(H910),,(IF(N910="WON-EW",((((O910-1)*K910)*'month 3 only'!$B$2)+('month 3 only'!$B$2*(O910-1))),IF(N910="WON",((((O910-1)*K910)*'month 3 only'!$B$2)+('month 3 only'!$B$2*(O910-1))),IF(N910="PLACED",((((O910-1)*K910)*'month 3 only'!$B$2)-'month 3 only'!$B$2),IF(K910=0,-'month 3 only'!$B$2,IF(K910=0,-'month 3 only'!$B$2,-('month 3 only'!$B$2*2)))))))*D910))</f>
        <v>0</v>
      </c>
      <c r="S910">
        <f t="shared" si="15"/>
        <v>1</v>
      </c>
    </row>
    <row r="911" spans="9:19" ht="15" x14ac:dyDescent="0.2">
      <c r="I911" s="10"/>
      <c r="J911" s="10"/>
      <c r="K911" s="10"/>
      <c r="N911" s="7"/>
      <c r="O911" s="19">
        <f>((H911-1)*(1-(IF(I911="no",0,'month 3 only'!$B$3)))+1)</f>
        <v>5.0000000000000044E-2</v>
      </c>
      <c r="P911" s="19">
        <f t="shared" si="14"/>
        <v>0</v>
      </c>
      <c r="Q9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1" s="20">
        <f>IF(ISBLANK(N911),,IF(ISBLANK(H911),,(IF(N911="WON-EW",((((O911-1)*K911)*'month 3 only'!$B$2)+('month 3 only'!$B$2*(O911-1))),IF(N911="WON",((((O911-1)*K911)*'month 3 only'!$B$2)+('month 3 only'!$B$2*(O911-1))),IF(N911="PLACED",((((O911-1)*K911)*'month 3 only'!$B$2)-'month 3 only'!$B$2),IF(K911=0,-'month 3 only'!$B$2,IF(K911=0,-'month 3 only'!$B$2,-('month 3 only'!$B$2*2)))))))*D911))</f>
        <v>0</v>
      </c>
      <c r="S911">
        <f t="shared" si="15"/>
        <v>1</v>
      </c>
    </row>
    <row r="912" spans="9:19" ht="15" x14ac:dyDescent="0.2">
      <c r="I912" s="10"/>
      <c r="J912" s="10"/>
      <c r="K912" s="10"/>
      <c r="N912" s="7"/>
      <c r="O912" s="19">
        <f>((H912-1)*(1-(IF(I912="no",0,'month 3 only'!$B$3)))+1)</f>
        <v>5.0000000000000044E-2</v>
      </c>
      <c r="P912" s="19">
        <f t="shared" si="14"/>
        <v>0</v>
      </c>
      <c r="Q9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2" s="20">
        <f>IF(ISBLANK(N912),,IF(ISBLANK(H912),,(IF(N912="WON-EW",((((O912-1)*K912)*'month 3 only'!$B$2)+('month 3 only'!$B$2*(O912-1))),IF(N912="WON",((((O912-1)*K912)*'month 3 only'!$B$2)+('month 3 only'!$B$2*(O912-1))),IF(N912="PLACED",((((O912-1)*K912)*'month 3 only'!$B$2)-'month 3 only'!$B$2),IF(K912=0,-'month 3 only'!$B$2,IF(K912=0,-'month 3 only'!$B$2,-('month 3 only'!$B$2*2)))))))*D912))</f>
        <v>0</v>
      </c>
      <c r="S912">
        <f t="shared" si="15"/>
        <v>1</v>
      </c>
    </row>
    <row r="913" spans="9:19" ht="15" x14ac:dyDescent="0.2">
      <c r="I913" s="10"/>
      <c r="J913" s="10"/>
      <c r="K913" s="10"/>
      <c r="N913" s="7"/>
      <c r="O913" s="19">
        <f>((H913-1)*(1-(IF(I913="no",0,'month 3 only'!$B$3)))+1)</f>
        <v>5.0000000000000044E-2</v>
      </c>
      <c r="P913" s="19">
        <f t="shared" si="14"/>
        <v>0</v>
      </c>
      <c r="Q9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3" s="20">
        <f>IF(ISBLANK(N913),,IF(ISBLANK(H913),,(IF(N913="WON-EW",((((O913-1)*K913)*'month 3 only'!$B$2)+('month 3 only'!$B$2*(O913-1))),IF(N913="WON",((((O913-1)*K913)*'month 3 only'!$B$2)+('month 3 only'!$B$2*(O913-1))),IF(N913="PLACED",((((O913-1)*K913)*'month 3 only'!$B$2)-'month 3 only'!$B$2),IF(K913=0,-'month 3 only'!$B$2,IF(K913=0,-'month 3 only'!$B$2,-('month 3 only'!$B$2*2)))))))*D913))</f>
        <v>0</v>
      </c>
      <c r="S913">
        <f t="shared" si="15"/>
        <v>1</v>
      </c>
    </row>
    <row r="914" spans="9:19" ht="15" x14ac:dyDescent="0.2">
      <c r="I914" s="10"/>
      <c r="J914" s="10"/>
      <c r="K914" s="10"/>
      <c r="N914" s="7"/>
      <c r="O914" s="19">
        <f>((H914-1)*(1-(IF(I914="no",0,'month 3 only'!$B$3)))+1)</f>
        <v>5.0000000000000044E-2</v>
      </c>
      <c r="P914" s="19">
        <f t="shared" si="14"/>
        <v>0</v>
      </c>
      <c r="Q9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4" s="20">
        <f>IF(ISBLANK(N914),,IF(ISBLANK(H914),,(IF(N914="WON-EW",((((O914-1)*K914)*'month 3 only'!$B$2)+('month 3 only'!$B$2*(O914-1))),IF(N914="WON",((((O914-1)*K914)*'month 3 only'!$B$2)+('month 3 only'!$B$2*(O914-1))),IF(N914="PLACED",((((O914-1)*K914)*'month 3 only'!$B$2)-'month 3 only'!$B$2),IF(K914=0,-'month 3 only'!$B$2,IF(K914=0,-'month 3 only'!$B$2,-('month 3 only'!$B$2*2)))))))*D914))</f>
        <v>0</v>
      </c>
      <c r="S914">
        <f t="shared" si="15"/>
        <v>1</v>
      </c>
    </row>
    <row r="915" spans="9:19" ht="15" x14ac:dyDescent="0.2">
      <c r="I915" s="10"/>
      <c r="J915" s="10"/>
      <c r="K915" s="10"/>
      <c r="N915" s="7"/>
      <c r="O915" s="19">
        <f>((H915-1)*(1-(IF(I915="no",0,'month 3 only'!$B$3)))+1)</f>
        <v>5.0000000000000044E-2</v>
      </c>
      <c r="P915" s="19">
        <f t="shared" si="14"/>
        <v>0</v>
      </c>
      <c r="Q9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5" s="20">
        <f>IF(ISBLANK(N915),,IF(ISBLANK(H915),,(IF(N915="WON-EW",((((O915-1)*K915)*'month 3 only'!$B$2)+('month 3 only'!$B$2*(O915-1))),IF(N915="WON",((((O915-1)*K915)*'month 3 only'!$B$2)+('month 3 only'!$B$2*(O915-1))),IF(N915="PLACED",((((O915-1)*K915)*'month 3 only'!$B$2)-'month 3 only'!$B$2),IF(K915=0,-'month 3 only'!$B$2,IF(K915=0,-'month 3 only'!$B$2,-('month 3 only'!$B$2*2)))))))*D915))</f>
        <v>0</v>
      </c>
      <c r="S915">
        <f t="shared" si="15"/>
        <v>1</v>
      </c>
    </row>
    <row r="916" spans="9:19" ht="15" x14ac:dyDescent="0.2">
      <c r="I916" s="10"/>
      <c r="J916" s="10"/>
      <c r="K916" s="10"/>
      <c r="N916" s="7"/>
      <c r="O916" s="19">
        <f>((H916-1)*(1-(IF(I916="no",0,'month 3 only'!$B$3)))+1)</f>
        <v>5.0000000000000044E-2</v>
      </c>
      <c r="P916" s="19">
        <f t="shared" si="14"/>
        <v>0</v>
      </c>
      <c r="Q9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6" s="20">
        <f>IF(ISBLANK(N916),,IF(ISBLANK(H916),,(IF(N916="WON-EW",((((O916-1)*K916)*'month 3 only'!$B$2)+('month 3 only'!$B$2*(O916-1))),IF(N916="WON",((((O916-1)*K916)*'month 3 only'!$B$2)+('month 3 only'!$B$2*(O916-1))),IF(N916="PLACED",((((O916-1)*K916)*'month 3 only'!$B$2)-'month 3 only'!$B$2),IF(K916=0,-'month 3 only'!$B$2,IF(K916=0,-'month 3 only'!$B$2,-('month 3 only'!$B$2*2)))))))*D916))</f>
        <v>0</v>
      </c>
      <c r="S916">
        <f t="shared" si="15"/>
        <v>1</v>
      </c>
    </row>
    <row r="917" spans="9:19" ht="15" x14ac:dyDescent="0.2">
      <c r="I917" s="10"/>
      <c r="J917" s="10"/>
      <c r="K917" s="10"/>
      <c r="N917" s="7"/>
      <c r="O917" s="19">
        <f>((H917-1)*(1-(IF(I917="no",0,'month 3 only'!$B$3)))+1)</f>
        <v>5.0000000000000044E-2</v>
      </c>
      <c r="P917" s="19">
        <f t="shared" si="14"/>
        <v>0</v>
      </c>
      <c r="Q9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7" s="20">
        <f>IF(ISBLANK(N917),,IF(ISBLANK(H917),,(IF(N917="WON-EW",((((O917-1)*K917)*'month 3 only'!$B$2)+('month 3 only'!$B$2*(O917-1))),IF(N917="WON",((((O917-1)*K917)*'month 3 only'!$B$2)+('month 3 only'!$B$2*(O917-1))),IF(N917="PLACED",((((O917-1)*K917)*'month 3 only'!$B$2)-'month 3 only'!$B$2),IF(K917=0,-'month 3 only'!$B$2,IF(K917=0,-'month 3 only'!$B$2,-('month 3 only'!$B$2*2)))))))*D917))</f>
        <v>0</v>
      </c>
      <c r="S917">
        <f t="shared" si="15"/>
        <v>1</v>
      </c>
    </row>
    <row r="918" spans="9:19" ht="15" x14ac:dyDescent="0.2">
      <c r="I918" s="10"/>
      <c r="J918" s="10"/>
      <c r="K918" s="10"/>
      <c r="N918" s="7"/>
      <c r="O918" s="19">
        <f>((H918-1)*(1-(IF(I918="no",0,'month 3 only'!$B$3)))+1)</f>
        <v>5.0000000000000044E-2</v>
      </c>
      <c r="P918" s="19">
        <f t="shared" si="14"/>
        <v>0</v>
      </c>
      <c r="Q9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8" s="20">
        <f>IF(ISBLANK(N918),,IF(ISBLANK(H918),,(IF(N918="WON-EW",((((O918-1)*K918)*'month 3 only'!$B$2)+('month 3 only'!$B$2*(O918-1))),IF(N918="WON",((((O918-1)*K918)*'month 3 only'!$B$2)+('month 3 only'!$B$2*(O918-1))),IF(N918="PLACED",((((O918-1)*K918)*'month 3 only'!$B$2)-'month 3 only'!$B$2),IF(K918=0,-'month 3 only'!$B$2,IF(K918=0,-'month 3 only'!$B$2,-('month 3 only'!$B$2*2)))))))*D918))</f>
        <v>0</v>
      </c>
      <c r="S918">
        <f t="shared" si="15"/>
        <v>1</v>
      </c>
    </row>
    <row r="919" spans="9:19" ht="15" x14ac:dyDescent="0.2">
      <c r="I919" s="10"/>
      <c r="J919" s="10"/>
      <c r="K919" s="10"/>
      <c r="N919" s="7"/>
      <c r="O919" s="19">
        <f>((H919-1)*(1-(IF(I919="no",0,'month 3 only'!$B$3)))+1)</f>
        <v>5.0000000000000044E-2</v>
      </c>
      <c r="P919" s="19">
        <f t="shared" ref="P919:P982" si="16">D919*IF(J919="yes",2,1)</f>
        <v>0</v>
      </c>
      <c r="Q9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9" s="20">
        <f>IF(ISBLANK(N919),,IF(ISBLANK(H919),,(IF(N919="WON-EW",((((O919-1)*K919)*'month 3 only'!$B$2)+('month 3 only'!$B$2*(O919-1))),IF(N919="WON",((((O919-1)*K919)*'month 3 only'!$B$2)+('month 3 only'!$B$2*(O919-1))),IF(N919="PLACED",((((O919-1)*K919)*'month 3 only'!$B$2)-'month 3 only'!$B$2),IF(K919=0,-'month 3 only'!$B$2,IF(K919=0,-'month 3 only'!$B$2,-('month 3 only'!$B$2*2)))))))*D919))</f>
        <v>0</v>
      </c>
      <c r="S919">
        <f t="shared" si="15"/>
        <v>1</v>
      </c>
    </row>
    <row r="920" spans="9:19" ht="15" x14ac:dyDescent="0.2">
      <c r="I920" s="10"/>
      <c r="J920" s="10"/>
      <c r="K920" s="10"/>
      <c r="N920" s="7"/>
      <c r="O920" s="19">
        <f>((H920-1)*(1-(IF(I920="no",0,'month 3 only'!$B$3)))+1)</f>
        <v>5.0000000000000044E-2</v>
      </c>
      <c r="P920" s="19">
        <f t="shared" si="16"/>
        <v>0</v>
      </c>
      <c r="Q9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0" s="20">
        <f>IF(ISBLANK(N920),,IF(ISBLANK(H920),,(IF(N920="WON-EW",((((O920-1)*K920)*'month 3 only'!$B$2)+('month 3 only'!$B$2*(O920-1))),IF(N920="WON",((((O920-1)*K920)*'month 3 only'!$B$2)+('month 3 only'!$B$2*(O920-1))),IF(N920="PLACED",((((O920-1)*K920)*'month 3 only'!$B$2)-'month 3 only'!$B$2),IF(K920=0,-'month 3 only'!$B$2,IF(K920=0,-'month 3 only'!$B$2,-('month 3 only'!$B$2*2)))))))*D920))</f>
        <v>0</v>
      </c>
      <c r="S920">
        <f t="shared" si="15"/>
        <v>1</v>
      </c>
    </row>
    <row r="921" spans="9:19" ht="15" x14ac:dyDescent="0.2">
      <c r="I921" s="10"/>
      <c r="J921" s="10"/>
      <c r="K921" s="10"/>
      <c r="N921" s="7"/>
      <c r="O921" s="19">
        <f>((H921-1)*(1-(IF(I921="no",0,'month 3 only'!$B$3)))+1)</f>
        <v>5.0000000000000044E-2</v>
      </c>
      <c r="P921" s="19">
        <f t="shared" si="16"/>
        <v>0</v>
      </c>
      <c r="Q9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1" s="20">
        <f>IF(ISBLANK(N921),,IF(ISBLANK(H921),,(IF(N921="WON-EW",((((O921-1)*K921)*'month 3 only'!$B$2)+('month 3 only'!$B$2*(O921-1))),IF(N921="WON",((((O921-1)*K921)*'month 3 only'!$B$2)+('month 3 only'!$B$2*(O921-1))),IF(N921="PLACED",((((O921-1)*K921)*'month 3 only'!$B$2)-'month 3 only'!$B$2),IF(K921=0,-'month 3 only'!$B$2,IF(K921=0,-'month 3 only'!$B$2,-('month 3 only'!$B$2*2)))))))*D921))</f>
        <v>0</v>
      </c>
      <c r="S921">
        <f t="shared" si="15"/>
        <v>1</v>
      </c>
    </row>
    <row r="922" spans="9:19" ht="15" x14ac:dyDescent="0.2">
      <c r="I922" s="10"/>
      <c r="J922" s="10"/>
      <c r="K922" s="10"/>
      <c r="N922" s="7"/>
      <c r="O922" s="19">
        <f>((H922-1)*(1-(IF(I922="no",0,'month 3 only'!$B$3)))+1)</f>
        <v>5.0000000000000044E-2</v>
      </c>
      <c r="P922" s="19">
        <f t="shared" si="16"/>
        <v>0</v>
      </c>
      <c r="Q9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2" s="20">
        <f>IF(ISBLANK(N922),,IF(ISBLANK(H922),,(IF(N922="WON-EW",((((O922-1)*K922)*'month 3 only'!$B$2)+('month 3 only'!$B$2*(O922-1))),IF(N922="WON",((((O922-1)*K922)*'month 3 only'!$B$2)+('month 3 only'!$B$2*(O922-1))),IF(N922="PLACED",((((O922-1)*K922)*'month 3 only'!$B$2)-'month 3 only'!$B$2),IF(K922=0,-'month 3 only'!$B$2,IF(K922=0,-'month 3 only'!$B$2,-('month 3 only'!$B$2*2)))))))*D922))</f>
        <v>0</v>
      </c>
      <c r="S922">
        <f t="shared" si="15"/>
        <v>1</v>
      </c>
    </row>
    <row r="923" spans="9:19" ht="15" x14ac:dyDescent="0.2">
      <c r="I923" s="10"/>
      <c r="J923" s="10"/>
      <c r="K923" s="10"/>
      <c r="N923" s="7"/>
      <c r="O923" s="19">
        <f>((H923-1)*(1-(IF(I923="no",0,'month 3 only'!$B$3)))+1)</f>
        <v>5.0000000000000044E-2</v>
      </c>
      <c r="P923" s="19">
        <f t="shared" si="16"/>
        <v>0</v>
      </c>
      <c r="Q9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3" s="20">
        <f>IF(ISBLANK(N923),,IF(ISBLANK(H923),,(IF(N923="WON-EW",((((O923-1)*K923)*'month 3 only'!$B$2)+('month 3 only'!$B$2*(O923-1))),IF(N923="WON",((((O923-1)*K923)*'month 3 only'!$B$2)+('month 3 only'!$B$2*(O923-1))),IF(N923="PLACED",((((O923-1)*K923)*'month 3 only'!$B$2)-'month 3 only'!$B$2),IF(K923=0,-'month 3 only'!$B$2,IF(K923=0,-'month 3 only'!$B$2,-('month 3 only'!$B$2*2)))))))*D923))</f>
        <v>0</v>
      </c>
      <c r="S923">
        <f t="shared" si="15"/>
        <v>1</v>
      </c>
    </row>
    <row r="924" spans="9:19" ht="15" x14ac:dyDescent="0.2">
      <c r="I924" s="10"/>
      <c r="J924" s="10"/>
      <c r="K924" s="10"/>
      <c r="N924" s="7"/>
      <c r="O924" s="19">
        <f>((H924-1)*(1-(IF(I924="no",0,'month 3 only'!$B$3)))+1)</f>
        <v>5.0000000000000044E-2</v>
      </c>
      <c r="P924" s="19">
        <f t="shared" si="16"/>
        <v>0</v>
      </c>
      <c r="Q9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4" s="20">
        <f>IF(ISBLANK(N924),,IF(ISBLANK(H924),,(IF(N924="WON-EW",((((O924-1)*K924)*'month 3 only'!$B$2)+('month 3 only'!$B$2*(O924-1))),IF(N924="WON",((((O924-1)*K924)*'month 3 only'!$B$2)+('month 3 only'!$B$2*(O924-1))),IF(N924="PLACED",((((O924-1)*K924)*'month 3 only'!$B$2)-'month 3 only'!$B$2),IF(K924=0,-'month 3 only'!$B$2,IF(K924=0,-'month 3 only'!$B$2,-('month 3 only'!$B$2*2)))))))*D924))</f>
        <v>0</v>
      </c>
      <c r="S924">
        <f t="shared" si="15"/>
        <v>1</v>
      </c>
    </row>
    <row r="925" spans="9:19" ht="15" x14ac:dyDescent="0.2">
      <c r="I925" s="10"/>
      <c r="J925" s="10"/>
      <c r="K925" s="10"/>
      <c r="N925" s="7"/>
      <c r="O925" s="19">
        <f>((H925-1)*(1-(IF(I925="no",0,'month 3 only'!$B$3)))+1)</f>
        <v>5.0000000000000044E-2</v>
      </c>
      <c r="P925" s="19">
        <f t="shared" si="16"/>
        <v>0</v>
      </c>
      <c r="Q9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5" s="20">
        <f>IF(ISBLANK(N925),,IF(ISBLANK(H925),,(IF(N925="WON-EW",((((O925-1)*K925)*'month 3 only'!$B$2)+('month 3 only'!$B$2*(O925-1))),IF(N925="WON",((((O925-1)*K925)*'month 3 only'!$B$2)+('month 3 only'!$B$2*(O925-1))),IF(N925="PLACED",((((O925-1)*K925)*'month 3 only'!$B$2)-'month 3 only'!$B$2),IF(K925=0,-'month 3 only'!$B$2,IF(K925=0,-'month 3 only'!$B$2,-('month 3 only'!$B$2*2)))))))*D925))</f>
        <v>0</v>
      </c>
      <c r="S925">
        <f t="shared" ref="S925:S988" si="17">IF(ISBLANK(L925),1,IF(ISBLANK(M925),2,99))</f>
        <v>1</v>
      </c>
    </row>
    <row r="926" spans="9:19" ht="15" x14ac:dyDescent="0.2">
      <c r="I926" s="10"/>
      <c r="J926" s="10"/>
      <c r="K926" s="10"/>
      <c r="N926" s="7"/>
      <c r="O926" s="19">
        <f>((H926-1)*(1-(IF(I926="no",0,'month 3 only'!$B$3)))+1)</f>
        <v>5.0000000000000044E-2</v>
      </c>
      <c r="P926" s="19">
        <f t="shared" si="16"/>
        <v>0</v>
      </c>
      <c r="Q9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6" s="20">
        <f>IF(ISBLANK(N926),,IF(ISBLANK(H926),,(IF(N926="WON-EW",((((O926-1)*K926)*'month 3 only'!$B$2)+('month 3 only'!$B$2*(O926-1))),IF(N926="WON",((((O926-1)*K926)*'month 3 only'!$B$2)+('month 3 only'!$B$2*(O926-1))),IF(N926="PLACED",((((O926-1)*K926)*'month 3 only'!$B$2)-'month 3 only'!$B$2),IF(K926=0,-'month 3 only'!$B$2,IF(K926=0,-'month 3 only'!$B$2,-('month 3 only'!$B$2*2)))))))*D926))</f>
        <v>0</v>
      </c>
      <c r="S926">
        <f t="shared" si="17"/>
        <v>1</v>
      </c>
    </row>
    <row r="927" spans="9:19" ht="15" x14ac:dyDescent="0.2">
      <c r="I927" s="10"/>
      <c r="J927" s="10"/>
      <c r="K927" s="10"/>
      <c r="N927" s="7"/>
      <c r="O927" s="19">
        <f>((H927-1)*(1-(IF(I927="no",0,'month 3 only'!$B$3)))+1)</f>
        <v>5.0000000000000044E-2</v>
      </c>
      <c r="P927" s="19">
        <f t="shared" si="16"/>
        <v>0</v>
      </c>
      <c r="Q9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7" s="20">
        <f>IF(ISBLANK(N927),,IF(ISBLANK(H927),,(IF(N927="WON-EW",((((O927-1)*K927)*'month 3 only'!$B$2)+('month 3 only'!$B$2*(O927-1))),IF(N927="WON",((((O927-1)*K927)*'month 3 only'!$B$2)+('month 3 only'!$B$2*(O927-1))),IF(N927="PLACED",((((O927-1)*K927)*'month 3 only'!$B$2)-'month 3 only'!$B$2),IF(K927=0,-'month 3 only'!$B$2,IF(K927=0,-'month 3 only'!$B$2,-('month 3 only'!$B$2*2)))))))*D927))</f>
        <v>0</v>
      </c>
      <c r="S927">
        <f t="shared" si="17"/>
        <v>1</v>
      </c>
    </row>
    <row r="928" spans="9:19" ht="15" x14ac:dyDescent="0.2">
      <c r="I928" s="10"/>
      <c r="J928" s="10"/>
      <c r="K928" s="10"/>
      <c r="N928" s="7"/>
      <c r="O928" s="19">
        <f>((H928-1)*(1-(IF(I928="no",0,'month 3 only'!$B$3)))+1)</f>
        <v>5.0000000000000044E-2</v>
      </c>
      <c r="P928" s="19">
        <f t="shared" si="16"/>
        <v>0</v>
      </c>
      <c r="Q9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8" s="20">
        <f>IF(ISBLANK(N928),,IF(ISBLANK(H928),,(IF(N928="WON-EW",((((O928-1)*K928)*'month 3 only'!$B$2)+('month 3 only'!$B$2*(O928-1))),IF(N928="WON",((((O928-1)*K928)*'month 3 only'!$B$2)+('month 3 only'!$B$2*(O928-1))),IF(N928="PLACED",((((O928-1)*K928)*'month 3 only'!$B$2)-'month 3 only'!$B$2),IF(K928=0,-'month 3 only'!$B$2,IF(K928=0,-'month 3 only'!$B$2,-('month 3 only'!$B$2*2)))))))*D928))</f>
        <v>0</v>
      </c>
      <c r="S928">
        <f t="shared" si="17"/>
        <v>1</v>
      </c>
    </row>
    <row r="929" spans="9:19" ht="15" x14ac:dyDescent="0.2">
      <c r="I929" s="10"/>
      <c r="J929" s="10"/>
      <c r="K929" s="10"/>
      <c r="N929" s="7"/>
      <c r="O929" s="19">
        <f>((H929-1)*(1-(IF(I929="no",0,'month 3 only'!$B$3)))+1)</f>
        <v>5.0000000000000044E-2</v>
      </c>
      <c r="P929" s="19">
        <f t="shared" si="16"/>
        <v>0</v>
      </c>
      <c r="Q9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9" s="20">
        <f>IF(ISBLANK(N929),,IF(ISBLANK(H929),,(IF(N929="WON-EW",((((O929-1)*K929)*'month 3 only'!$B$2)+('month 3 only'!$B$2*(O929-1))),IF(N929="WON",((((O929-1)*K929)*'month 3 only'!$B$2)+('month 3 only'!$B$2*(O929-1))),IF(N929="PLACED",((((O929-1)*K929)*'month 3 only'!$B$2)-'month 3 only'!$B$2),IF(K929=0,-'month 3 only'!$B$2,IF(K929=0,-'month 3 only'!$B$2,-('month 3 only'!$B$2*2)))))))*D929))</f>
        <v>0</v>
      </c>
      <c r="S929">
        <f t="shared" si="17"/>
        <v>1</v>
      </c>
    </row>
    <row r="930" spans="9:19" ht="15" x14ac:dyDescent="0.2">
      <c r="I930" s="10"/>
      <c r="J930" s="10"/>
      <c r="K930" s="10"/>
      <c r="N930" s="7"/>
      <c r="O930" s="19">
        <f>((H930-1)*(1-(IF(I930="no",0,'month 3 only'!$B$3)))+1)</f>
        <v>5.0000000000000044E-2</v>
      </c>
      <c r="P930" s="19">
        <f t="shared" si="16"/>
        <v>0</v>
      </c>
      <c r="Q9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0" s="20">
        <f>IF(ISBLANK(N930),,IF(ISBLANK(H930),,(IF(N930="WON-EW",((((O930-1)*K930)*'month 3 only'!$B$2)+('month 3 only'!$B$2*(O930-1))),IF(N930="WON",((((O930-1)*K930)*'month 3 only'!$B$2)+('month 3 only'!$B$2*(O930-1))),IF(N930="PLACED",((((O930-1)*K930)*'month 3 only'!$B$2)-'month 3 only'!$B$2),IF(K930=0,-'month 3 only'!$B$2,IF(K930=0,-'month 3 only'!$B$2,-('month 3 only'!$B$2*2)))))))*D930))</f>
        <v>0</v>
      </c>
      <c r="S930">
        <f t="shared" si="17"/>
        <v>1</v>
      </c>
    </row>
    <row r="931" spans="9:19" ht="15" x14ac:dyDescent="0.2">
      <c r="I931" s="10"/>
      <c r="J931" s="10"/>
      <c r="K931" s="10"/>
      <c r="N931" s="7"/>
      <c r="O931" s="19">
        <f>((H931-1)*(1-(IF(I931="no",0,'month 3 only'!$B$3)))+1)</f>
        <v>5.0000000000000044E-2</v>
      </c>
      <c r="P931" s="19">
        <f t="shared" si="16"/>
        <v>0</v>
      </c>
      <c r="Q9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1" s="20">
        <f>IF(ISBLANK(N931),,IF(ISBLANK(H931),,(IF(N931="WON-EW",((((O931-1)*K931)*'month 3 only'!$B$2)+('month 3 only'!$B$2*(O931-1))),IF(N931="WON",((((O931-1)*K931)*'month 3 only'!$B$2)+('month 3 only'!$B$2*(O931-1))),IF(N931="PLACED",((((O931-1)*K931)*'month 3 only'!$B$2)-'month 3 only'!$B$2),IF(K931=0,-'month 3 only'!$B$2,IF(K931=0,-'month 3 only'!$B$2,-('month 3 only'!$B$2*2)))))))*D931))</f>
        <v>0</v>
      </c>
      <c r="S931">
        <f t="shared" si="17"/>
        <v>1</v>
      </c>
    </row>
    <row r="932" spans="9:19" ht="15" x14ac:dyDescent="0.2">
      <c r="I932" s="10"/>
      <c r="J932" s="10"/>
      <c r="K932" s="10"/>
      <c r="N932" s="7"/>
      <c r="O932" s="19">
        <f>((H932-1)*(1-(IF(I932="no",0,'month 3 only'!$B$3)))+1)</f>
        <v>5.0000000000000044E-2</v>
      </c>
      <c r="P932" s="19">
        <f t="shared" si="16"/>
        <v>0</v>
      </c>
      <c r="Q9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2" s="20">
        <f>IF(ISBLANK(N932),,IF(ISBLANK(H932),,(IF(N932="WON-EW",((((O932-1)*K932)*'month 3 only'!$B$2)+('month 3 only'!$B$2*(O932-1))),IF(N932="WON",((((O932-1)*K932)*'month 3 only'!$B$2)+('month 3 only'!$B$2*(O932-1))),IF(N932="PLACED",((((O932-1)*K932)*'month 3 only'!$B$2)-'month 3 only'!$B$2),IF(K932=0,-'month 3 only'!$B$2,IF(K932=0,-'month 3 only'!$B$2,-('month 3 only'!$B$2*2)))))))*D932))</f>
        <v>0</v>
      </c>
      <c r="S932">
        <f t="shared" si="17"/>
        <v>1</v>
      </c>
    </row>
    <row r="933" spans="9:19" ht="15" x14ac:dyDescent="0.2">
      <c r="I933" s="10"/>
      <c r="J933" s="10"/>
      <c r="K933" s="10"/>
      <c r="N933" s="7"/>
      <c r="O933" s="19">
        <f>((H933-1)*(1-(IF(I933="no",0,'month 3 only'!$B$3)))+1)</f>
        <v>5.0000000000000044E-2</v>
      </c>
      <c r="P933" s="19">
        <f t="shared" si="16"/>
        <v>0</v>
      </c>
      <c r="Q9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3" s="20">
        <f>IF(ISBLANK(N933),,IF(ISBLANK(H933),,(IF(N933="WON-EW",((((O933-1)*K933)*'month 3 only'!$B$2)+('month 3 only'!$B$2*(O933-1))),IF(N933="WON",((((O933-1)*K933)*'month 3 only'!$B$2)+('month 3 only'!$B$2*(O933-1))),IF(N933="PLACED",((((O933-1)*K933)*'month 3 only'!$B$2)-'month 3 only'!$B$2),IF(K933=0,-'month 3 only'!$B$2,IF(K933=0,-'month 3 only'!$B$2,-('month 3 only'!$B$2*2)))))))*D933))</f>
        <v>0</v>
      </c>
      <c r="S933">
        <f t="shared" si="17"/>
        <v>1</v>
      </c>
    </row>
    <row r="934" spans="9:19" ht="15" x14ac:dyDescent="0.2">
      <c r="I934" s="10"/>
      <c r="J934" s="10"/>
      <c r="K934" s="10"/>
      <c r="N934" s="7"/>
      <c r="O934" s="19">
        <f>((H934-1)*(1-(IF(I934="no",0,'month 3 only'!$B$3)))+1)</f>
        <v>5.0000000000000044E-2</v>
      </c>
      <c r="P934" s="19">
        <f t="shared" si="16"/>
        <v>0</v>
      </c>
      <c r="Q9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4" s="20">
        <f>IF(ISBLANK(N934),,IF(ISBLANK(H934),,(IF(N934="WON-EW",((((O934-1)*K934)*'month 3 only'!$B$2)+('month 3 only'!$B$2*(O934-1))),IF(N934="WON",((((O934-1)*K934)*'month 3 only'!$B$2)+('month 3 only'!$B$2*(O934-1))),IF(N934="PLACED",((((O934-1)*K934)*'month 3 only'!$B$2)-'month 3 only'!$B$2),IF(K934=0,-'month 3 only'!$B$2,IF(K934=0,-'month 3 only'!$B$2,-('month 3 only'!$B$2*2)))))))*D934))</f>
        <v>0</v>
      </c>
      <c r="S934">
        <f t="shared" si="17"/>
        <v>1</v>
      </c>
    </row>
    <row r="935" spans="9:19" ht="15" x14ac:dyDescent="0.2">
      <c r="I935" s="10"/>
      <c r="J935" s="10"/>
      <c r="K935" s="10"/>
      <c r="N935" s="7"/>
      <c r="O935" s="19">
        <f>((H935-1)*(1-(IF(I935="no",0,'month 3 only'!$B$3)))+1)</f>
        <v>5.0000000000000044E-2</v>
      </c>
      <c r="P935" s="19">
        <f t="shared" si="16"/>
        <v>0</v>
      </c>
      <c r="Q9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5" s="20">
        <f>IF(ISBLANK(N935),,IF(ISBLANK(H935),,(IF(N935="WON-EW",((((O935-1)*K935)*'month 3 only'!$B$2)+('month 3 only'!$B$2*(O935-1))),IF(N935="WON",((((O935-1)*K935)*'month 3 only'!$B$2)+('month 3 only'!$B$2*(O935-1))),IF(N935="PLACED",((((O935-1)*K935)*'month 3 only'!$B$2)-'month 3 only'!$B$2),IF(K935=0,-'month 3 only'!$B$2,IF(K935=0,-'month 3 only'!$B$2,-('month 3 only'!$B$2*2)))))))*D935))</f>
        <v>0</v>
      </c>
      <c r="S935">
        <f t="shared" si="17"/>
        <v>1</v>
      </c>
    </row>
    <row r="936" spans="9:19" ht="15" x14ac:dyDescent="0.2">
      <c r="I936" s="10"/>
      <c r="J936" s="10"/>
      <c r="K936" s="10"/>
      <c r="N936" s="7"/>
      <c r="O936" s="19">
        <f>((H936-1)*(1-(IF(I936="no",0,'month 3 only'!$B$3)))+1)</f>
        <v>5.0000000000000044E-2</v>
      </c>
      <c r="P936" s="19">
        <f t="shared" si="16"/>
        <v>0</v>
      </c>
      <c r="Q9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6" s="20">
        <f>IF(ISBLANK(N936),,IF(ISBLANK(H936),,(IF(N936="WON-EW",((((O936-1)*K936)*'month 3 only'!$B$2)+('month 3 only'!$B$2*(O936-1))),IF(N936="WON",((((O936-1)*K936)*'month 3 only'!$B$2)+('month 3 only'!$B$2*(O936-1))),IF(N936="PLACED",((((O936-1)*K936)*'month 3 only'!$B$2)-'month 3 only'!$B$2),IF(K936=0,-'month 3 only'!$B$2,IF(K936=0,-'month 3 only'!$B$2,-('month 3 only'!$B$2*2)))))))*D936))</f>
        <v>0</v>
      </c>
      <c r="S936">
        <f t="shared" si="17"/>
        <v>1</v>
      </c>
    </row>
    <row r="937" spans="9:19" ht="15" x14ac:dyDescent="0.2">
      <c r="I937" s="10"/>
      <c r="J937" s="10"/>
      <c r="K937" s="10"/>
      <c r="N937" s="7"/>
      <c r="O937" s="19">
        <f>((H937-1)*(1-(IF(I937="no",0,'month 3 only'!$B$3)))+1)</f>
        <v>5.0000000000000044E-2</v>
      </c>
      <c r="P937" s="19">
        <f t="shared" si="16"/>
        <v>0</v>
      </c>
      <c r="Q9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7" s="20">
        <f>IF(ISBLANK(N937),,IF(ISBLANK(H937),,(IF(N937="WON-EW",((((O937-1)*K937)*'month 3 only'!$B$2)+('month 3 only'!$B$2*(O937-1))),IF(N937="WON",((((O937-1)*K937)*'month 3 only'!$B$2)+('month 3 only'!$B$2*(O937-1))),IF(N937="PLACED",((((O937-1)*K937)*'month 3 only'!$B$2)-'month 3 only'!$B$2),IF(K937=0,-'month 3 only'!$B$2,IF(K937=0,-'month 3 only'!$B$2,-('month 3 only'!$B$2*2)))))))*D937))</f>
        <v>0</v>
      </c>
      <c r="S937">
        <f t="shared" si="17"/>
        <v>1</v>
      </c>
    </row>
    <row r="938" spans="9:19" ht="15" x14ac:dyDescent="0.2">
      <c r="I938" s="10"/>
      <c r="J938" s="10"/>
      <c r="K938" s="10"/>
      <c r="N938" s="7"/>
      <c r="O938" s="19">
        <f>((H938-1)*(1-(IF(I938="no",0,'month 3 only'!$B$3)))+1)</f>
        <v>5.0000000000000044E-2</v>
      </c>
      <c r="P938" s="19">
        <f t="shared" si="16"/>
        <v>0</v>
      </c>
      <c r="Q9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8" s="20">
        <f>IF(ISBLANK(N938),,IF(ISBLANK(H938),,(IF(N938="WON-EW",((((O938-1)*K938)*'month 3 only'!$B$2)+('month 3 only'!$B$2*(O938-1))),IF(N938="WON",((((O938-1)*K938)*'month 3 only'!$B$2)+('month 3 only'!$B$2*(O938-1))),IF(N938="PLACED",((((O938-1)*K938)*'month 3 only'!$B$2)-'month 3 only'!$B$2),IF(K938=0,-'month 3 only'!$B$2,IF(K938=0,-'month 3 only'!$B$2,-('month 3 only'!$B$2*2)))))))*D938))</f>
        <v>0</v>
      </c>
      <c r="S938">
        <f t="shared" si="17"/>
        <v>1</v>
      </c>
    </row>
    <row r="939" spans="9:19" ht="15" x14ac:dyDescent="0.2">
      <c r="I939" s="10"/>
      <c r="J939" s="10"/>
      <c r="K939" s="10"/>
      <c r="N939" s="7"/>
      <c r="O939" s="19">
        <f>((H939-1)*(1-(IF(I939="no",0,'month 3 only'!$B$3)))+1)</f>
        <v>5.0000000000000044E-2</v>
      </c>
      <c r="P939" s="19">
        <f t="shared" si="16"/>
        <v>0</v>
      </c>
      <c r="Q9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9" s="20">
        <f>IF(ISBLANK(N939),,IF(ISBLANK(H939),,(IF(N939="WON-EW",((((O939-1)*K939)*'month 3 only'!$B$2)+('month 3 only'!$B$2*(O939-1))),IF(N939="WON",((((O939-1)*K939)*'month 3 only'!$B$2)+('month 3 only'!$B$2*(O939-1))),IF(N939="PLACED",((((O939-1)*K939)*'month 3 only'!$B$2)-'month 3 only'!$B$2),IF(K939=0,-'month 3 only'!$B$2,IF(K939=0,-'month 3 only'!$B$2,-('month 3 only'!$B$2*2)))))))*D939))</f>
        <v>0</v>
      </c>
      <c r="S939">
        <f t="shared" si="17"/>
        <v>1</v>
      </c>
    </row>
    <row r="940" spans="9:19" ht="15" x14ac:dyDescent="0.2">
      <c r="I940" s="10"/>
      <c r="J940" s="10"/>
      <c r="K940" s="10"/>
      <c r="N940" s="7"/>
      <c r="O940" s="19">
        <f>((H940-1)*(1-(IF(I940="no",0,'month 3 only'!$B$3)))+1)</f>
        <v>5.0000000000000044E-2</v>
      </c>
      <c r="P940" s="19">
        <f t="shared" si="16"/>
        <v>0</v>
      </c>
      <c r="Q9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0" s="20">
        <f>IF(ISBLANK(N940),,IF(ISBLANK(H940),,(IF(N940="WON-EW",((((O940-1)*K940)*'month 3 only'!$B$2)+('month 3 only'!$B$2*(O940-1))),IF(N940="WON",((((O940-1)*K940)*'month 3 only'!$B$2)+('month 3 only'!$B$2*(O940-1))),IF(N940="PLACED",((((O940-1)*K940)*'month 3 only'!$B$2)-'month 3 only'!$B$2),IF(K940=0,-'month 3 only'!$B$2,IF(K940=0,-'month 3 only'!$B$2,-('month 3 only'!$B$2*2)))))))*D940))</f>
        <v>0</v>
      </c>
      <c r="S940">
        <f t="shared" si="17"/>
        <v>1</v>
      </c>
    </row>
    <row r="941" spans="9:19" ht="15" x14ac:dyDescent="0.2">
      <c r="I941" s="10"/>
      <c r="J941" s="10"/>
      <c r="K941" s="10"/>
      <c r="N941" s="7"/>
      <c r="O941" s="19">
        <f>((H941-1)*(1-(IF(I941="no",0,'month 3 only'!$B$3)))+1)</f>
        <v>5.0000000000000044E-2</v>
      </c>
      <c r="P941" s="19">
        <f t="shared" si="16"/>
        <v>0</v>
      </c>
      <c r="Q9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1" s="20">
        <f>IF(ISBLANK(N941),,IF(ISBLANK(H941),,(IF(N941="WON-EW",((((O941-1)*K941)*'month 3 only'!$B$2)+('month 3 only'!$B$2*(O941-1))),IF(N941="WON",((((O941-1)*K941)*'month 3 only'!$B$2)+('month 3 only'!$B$2*(O941-1))),IF(N941="PLACED",((((O941-1)*K941)*'month 3 only'!$B$2)-'month 3 only'!$B$2),IF(K941=0,-'month 3 only'!$B$2,IF(K941=0,-'month 3 only'!$B$2,-('month 3 only'!$B$2*2)))))))*D941))</f>
        <v>0</v>
      </c>
      <c r="S941">
        <f t="shared" si="17"/>
        <v>1</v>
      </c>
    </row>
    <row r="942" spans="9:19" ht="15" x14ac:dyDescent="0.2">
      <c r="I942" s="10"/>
      <c r="J942" s="10"/>
      <c r="K942" s="10"/>
      <c r="N942" s="7"/>
      <c r="O942" s="19">
        <f>((H942-1)*(1-(IF(I942="no",0,'month 3 only'!$B$3)))+1)</f>
        <v>5.0000000000000044E-2</v>
      </c>
      <c r="P942" s="19">
        <f t="shared" si="16"/>
        <v>0</v>
      </c>
      <c r="Q9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2" s="20">
        <f>IF(ISBLANK(N942),,IF(ISBLANK(H942),,(IF(N942="WON-EW",((((O942-1)*K942)*'month 3 only'!$B$2)+('month 3 only'!$B$2*(O942-1))),IF(N942="WON",((((O942-1)*K942)*'month 3 only'!$B$2)+('month 3 only'!$B$2*(O942-1))),IF(N942="PLACED",((((O942-1)*K942)*'month 3 only'!$B$2)-'month 3 only'!$B$2),IF(K942=0,-'month 3 only'!$B$2,IF(K942=0,-'month 3 only'!$B$2,-('month 3 only'!$B$2*2)))))))*D942))</f>
        <v>0</v>
      </c>
      <c r="S942">
        <f t="shared" si="17"/>
        <v>1</v>
      </c>
    </row>
    <row r="943" spans="9:19" ht="15" x14ac:dyDescent="0.2">
      <c r="I943" s="10"/>
      <c r="J943" s="10"/>
      <c r="K943" s="10"/>
      <c r="N943" s="7"/>
      <c r="O943" s="19">
        <f>((H943-1)*(1-(IF(I943="no",0,'month 3 only'!$B$3)))+1)</f>
        <v>5.0000000000000044E-2</v>
      </c>
      <c r="P943" s="19">
        <f t="shared" si="16"/>
        <v>0</v>
      </c>
      <c r="Q9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3" s="20">
        <f>IF(ISBLANK(N943),,IF(ISBLANK(H943),,(IF(N943="WON-EW",((((O943-1)*K943)*'month 3 only'!$B$2)+('month 3 only'!$B$2*(O943-1))),IF(N943="WON",((((O943-1)*K943)*'month 3 only'!$B$2)+('month 3 only'!$B$2*(O943-1))),IF(N943="PLACED",((((O943-1)*K943)*'month 3 only'!$B$2)-'month 3 only'!$B$2),IF(K943=0,-'month 3 only'!$B$2,IF(K943=0,-'month 3 only'!$B$2,-('month 3 only'!$B$2*2)))))))*D943))</f>
        <v>0</v>
      </c>
      <c r="S943">
        <f t="shared" si="17"/>
        <v>1</v>
      </c>
    </row>
    <row r="944" spans="9:19" ht="15" x14ac:dyDescent="0.2">
      <c r="I944" s="10"/>
      <c r="J944" s="10"/>
      <c r="K944" s="10"/>
      <c r="N944" s="7"/>
      <c r="O944" s="19">
        <f>((H944-1)*(1-(IF(I944="no",0,'month 3 only'!$B$3)))+1)</f>
        <v>5.0000000000000044E-2</v>
      </c>
      <c r="P944" s="19">
        <f t="shared" si="16"/>
        <v>0</v>
      </c>
      <c r="Q9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4" s="20">
        <f>IF(ISBLANK(N944),,IF(ISBLANK(H944),,(IF(N944="WON-EW",((((O944-1)*K944)*'month 3 only'!$B$2)+('month 3 only'!$B$2*(O944-1))),IF(N944="WON",((((O944-1)*K944)*'month 3 only'!$B$2)+('month 3 only'!$B$2*(O944-1))),IF(N944="PLACED",((((O944-1)*K944)*'month 3 only'!$B$2)-'month 3 only'!$B$2),IF(K944=0,-'month 3 only'!$B$2,IF(K944=0,-'month 3 only'!$B$2,-('month 3 only'!$B$2*2)))))))*D944))</f>
        <v>0</v>
      </c>
      <c r="S944">
        <f t="shared" si="17"/>
        <v>1</v>
      </c>
    </row>
    <row r="945" spans="9:19" ht="15" x14ac:dyDescent="0.2">
      <c r="I945" s="10"/>
      <c r="J945" s="10"/>
      <c r="K945" s="10"/>
      <c r="N945" s="7"/>
      <c r="O945" s="19">
        <f>((H945-1)*(1-(IF(I945="no",0,'month 3 only'!$B$3)))+1)</f>
        <v>5.0000000000000044E-2</v>
      </c>
      <c r="P945" s="19">
        <f t="shared" si="16"/>
        <v>0</v>
      </c>
      <c r="Q9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5" s="20">
        <f>IF(ISBLANK(N945),,IF(ISBLANK(H945),,(IF(N945="WON-EW",((((O945-1)*K945)*'month 3 only'!$B$2)+('month 3 only'!$B$2*(O945-1))),IF(N945="WON",((((O945-1)*K945)*'month 3 only'!$B$2)+('month 3 only'!$B$2*(O945-1))),IF(N945="PLACED",((((O945-1)*K945)*'month 3 only'!$B$2)-'month 3 only'!$B$2),IF(K945=0,-'month 3 only'!$B$2,IF(K945=0,-'month 3 only'!$B$2,-('month 3 only'!$B$2*2)))))))*D945))</f>
        <v>0</v>
      </c>
      <c r="S945">
        <f t="shared" si="17"/>
        <v>1</v>
      </c>
    </row>
    <row r="946" spans="9:19" ht="15" x14ac:dyDescent="0.2">
      <c r="I946" s="10"/>
      <c r="J946" s="10"/>
      <c r="K946" s="10"/>
      <c r="N946" s="7"/>
      <c r="O946" s="19">
        <f>((H946-1)*(1-(IF(I946="no",0,'month 3 only'!$B$3)))+1)</f>
        <v>5.0000000000000044E-2</v>
      </c>
      <c r="P946" s="19">
        <f t="shared" si="16"/>
        <v>0</v>
      </c>
      <c r="Q9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6" s="20">
        <f>IF(ISBLANK(N946),,IF(ISBLANK(H946),,(IF(N946="WON-EW",((((O946-1)*K946)*'month 3 only'!$B$2)+('month 3 only'!$B$2*(O946-1))),IF(N946="WON",((((O946-1)*K946)*'month 3 only'!$B$2)+('month 3 only'!$B$2*(O946-1))),IF(N946="PLACED",((((O946-1)*K946)*'month 3 only'!$B$2)-'month 3 only'!$B$2),IF(K946=0,-'month 3 only'!$B$2,IF(K946=0,-'month 3 only'!$B$2,-('month 3 only'!$B$2*2)))))))*D946))</f>
        <v>0</v>
      </c>
      <c r="S946">
        <f t="shared" si="17"/>
        <v>1</v>
      </c>
    </row>
    <row r="947" spans="9:19" ht="15" x14ac:dyDescent="0.2">
      <c r="I947" s="10"/>
      <c r="J947" s="10"/>
      <c r="K947" s="10"/>
      <c r="N947" s="7"/>
      <c r="O947" s="19">
        <f>((H947-1)*(1-(IF(I947="no",0,'month 3 only'!$B$3)))+1)</f>
        <v>5.0000000000000044E-2</v>
      </c>
      <c r="P947" s="19">
        <f t="shared" si="16"/>
        <v>0</v>
      </c>
      <c r="Q9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7" s="20">
        <f>IF(ISBLANK(N947),,IF(ISBLANK(H947),,(IF(N947="WON-EW",((((O947-1)*K947)*'month 3 only'!$B$2)+('month 3 only'!$B$2*(O947-1))),IF(N947="WON",((((O947-1)*K947)*'month 3 only'!$B$2)+('month 3 only'!$B$2*(O947-1))),IF(N947="PLACED",((((O947-1)*K947)*'month 3 only'!$B$2)-'month 3 only'!$B$2),IF(K947=0,-'month 3 only'!$B$2,IF(K947=0,-'month 3 only'!$B$2,-('month 3 only'!$B$2*2)))))))*D947))</f>
        <v>0</v>
      </c>
      <c r="S947">
        <f t="shared" si="17"/>
        <v>1</v>
      </c>
    </row>
    <row r="948" spans="9:19" ht="15" x14ac:dyDescent="0.2">
      <c r="I948" s="10"/>
      <c r="J948" s="10"/>
      <c r="K948" s="10"/>
      <c r="N948" s="7"/>
      <c r="O948" s="19">
        <f>((H948-1)*(1-(IF(I948="no",0,'month 3 only'!$B$3)))+1)</f>
        <v>5.0000000000000044E-2</v>
      </c>
      <c r="P948" s="19">
        <f t="shared" si="16"/>
        <v>0</v>
      </c>
      <c r="Q9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8" s="20">
        <f>IF(ISBLANK(N948),,IF(ISBLANK(H948),,(IF(N948="WON-EW",((((O948-1)*K948)*'month 3 only'!$B$2)+('month 3 only'!$B$2*(O948-1))),IF(N948="WON",((((O948-1)*K948)*'month 3 only'!$B$2)+('month 3 only'!$B$2*(O948-1))),IF(N948="PLACED",((((O948-1)*K948)*'month 3 only'!$B$2)-'month 3 only'!$B$2),IF(K948=0,-'month 3 only'!$B$2,IF(K948=0,-'month 3 only'!$B$2,-('month 3 only'!$B$2*2)))))))*D948))</f>
        <v>0</v>
      </c>
      <c r="S948">
        <f t="shared" si="17"/>
        <v>1</v>
      </c>
    </row>
    <row r="949" spans="9:19" ht="15" x14ac:dyDescent="0.2">
      <c r="I949" s="10"/>
      <c r="J949" s="10"/>
      <c r="K949" s="10"/>
      <c r="N949" s="7"/>
      <c r="O949" s="19">
        <f>((H949-1)*(1-(IF(I949="no",0,'month 3 only'!$B$3)))+1)</f>
        <v>5.0000000000000044E-2</v>
      </c>
      <c r="P949" s="19">
        <f t="shared" si="16"/>
        <v>0</v>
      </c>
      <c r="Q9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9" s="20">
        <f>IF(ISBLANK(N949),,IF(ISBLANK(H949),,(IF(N949="WON-EW",((((O949-1)*K949)*'month 3 only'!$B$2)+('month 3 only'!$B$2*(O949-1))),IF(N949="WON",((((O949-1)*K949)*'month 3 only'!$B$2)+('month 3 only'!$B$2*(O949-1))),IF(N949="PLACED",((((O949-1)*K949)*'month 3 only'!$B$2)-'month 3 only'!$B$2),IF(K949=0,-'month 3 only'!$B$2,IF(K949=0,-'month 3 only'!$B$2,-('month 3 only'!$B$2*2)))))))*D949))</f>
        <v>0</v>
      </c>
      <c r="S949">
        <f t="shared" si="17"/>
        <v>1</v>
      </c>
    </row>
    <row r="950" spans="9:19" ht="15" x14ac:dyDescent="0.2">
      <c r="I950" s="10"/>
      <c r="J950" s="10"/>
      <c r="K950" s="10"/>
      <c r="N950" s="7"/>
      <c r="O950" s="19">
        <f>((H950-1)*(1-(IF(I950="no",0,'month 3 only'!$B$3)))+1)</f>
        <v>5.0000000000000044E-2</v>
      </c>
      <c r="P950" s="19">
        <f t="shared" si="16"/>
        <v>0</v>
      </c>
      <c r="Q9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0" s="20">
        <f>IF(ISBLANK(N950),,IF(ISBLANK(H950),,(IF(N950="WON-EW",((((O950-1)*K950)*'month 3 only'!$B$2)+('month 3 only'!$B$2*(O950-1))),IF(N950="WON",((((O950-1)*K950)*'month 3 only'!$B$2)+('month 3 only'!$B$2*(O950-1))),IF(N950="PLACED",((((O950-1)*K950)*'month 3 only'!$B$2)-'month 3 only'!$B$2),IF(K950=0,-'month 3 only'!$B$2,IF(K950=0,-'month 3 only'!$B$2,-('month 3 only'!$B$2*2)))))))*D950))</f>
        <v>0</v>
      </c>
      <c r="S950">
        <f t="shared" si="17"/>
        <v>1</v>
      </c>
    </row>
    <row r="951" spans="9:19" ht="15" x14ac:dyDescent="0.2">
      <c r="I951" s="10"/>
      <c r="J951" s="10"/>
      <c r="K951" s="10"/>
      <c r="N951" s="7"/>
      <c r="O951" s="19">
        <f>((H951-1)*(1-(IF(I951="no",0,'month 3 only'!$B$3)))+1)</f>
        <v>5.0000000000000044E-2</v>
      </c>
      <c r="P951" s="19">
        <f t="shared" si="16"/>
        <v>0</v>
      </c>
      <c r="Q9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1" s="20">
        <f>IF(ISBLANK(N951),,IF(ISBLANK(H951),,(IF(N951="WON-EW",((((O951-1)*K951)*'month 3 only'!$B$2)+('month 3 only'!$B$2*(O951-1))),IF(N951="WON",((((O951-1)*K951)*'month 3 only'!$B$2)+('month 3 only'!$B$2*(O951-1))),IF(N951="PLACED",((((O951-1)*K951)*'month 3 only'!$B$2)-'month 3 only'!$B$2),IF(K951=0,-'month 3 only'!$B$2,IF(K951=0,-'month 3 only'!$B$2,-('month 3 only'!$B$2*2)))))))*D951))</f>
        <v>0</v>
      </c>
      <c r="S951">
        <f t="shared" si="17"/>
        <v>1</v>
      </c>
    </row>
    <row r="952" spans="9:19" ht="15" x14ac:dyDescent="0.2">
      <c r="I952" s="10"/>
      <c r="J952" s="10"/>
      <c r="K952" s="10"/>
      <c r="N952" s="7"/>
      <c r="O952" s="19">
        <f>((H952-1)*(1-(IF(I952="no",0,'month 3 only'!$B$3)))+1)</f>
        <v>5.0000000000000044E-2</v>
      </c>
      <c r="P952" s="19">
        <f t="shared" si="16"/>
        <v>0</v>
      </c>
      <c r="Q9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2" s="20">
        <f>IF(ISBLANK(N952),,IF(ISBLANK(H952),,(IF(N952="WON-EW",((((O952-1)*K952)*'month 3 only'!$B$2)+('month 3 only'!$B$2*(O952-1))),IF(N952="WON",((((O952-1)*K952)*'month 3 only'!$B$2)+('month 3 only'!$B$2*(O952-1))),IF(N952="PLACED",((((O952-1)*K952)*'month 3 only'!$B$2)-'month 3 only'!$B$2),IF(K952=0,-'month 3 only'!$B$2,IF(K952=0,-'month 3 only'!$B$2,-('month 3 only'!$B$2*2)))))))*D952))</f>
        <v>0</v>
      </c>
      <c r="S952">
        <f t="shared" si="17"/>
        <v>1</v>
      </c>
    </row>
    <row r="953" spans="9:19" ht="15" x14ac:dyDescent="0.2">
      <c r="I953" s="10"/>
      <c r="J953" s="10"/>
      <c r="K953" s="10"/>
      <c r="N953" s="7"/>
      <c r="O953" s="19">
        <f>((H953-1)*(1-(IF(I953="no",0,'month 3 only'!$B$3)))+1)</f>
        <v>5.0000000000000044E-2</v>
      </c>
      <c r="P953" s="19">
        <f t="shared" si="16"/>
        <v>0</v>
      </c>
      <c r="Q9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3" s="20">
        <f>IF(ISBLANK(N953),,IF(ISBLANK(H953),,(IF(N953="WON-EW",((((O953-1)*K953)*'month 3 only'!$B$2)+('month 3 only'!$B$2*(O953-1))),IF(N953="WON",((((O953-1)*K953)*'month 3 only'!$B$2)+('month 3 only'!$B$2*(O953-1))),IF(N953="PLACED",((((O953-1)*K953)*'month 3 only'!$B$2)-'month 3 only'!$B$2),IF(K953=0,-'month 3 only'!$B$2,IF(K953=0,-'month 3 only'!$B$2,-('month 3 only'!$B$2*2)))))))*D953))</f>
        <v>0</v>
      </c>
      <c r="S953">
        <f t="shared" si="17"/>
        <v>1</v>
      </c>
    </row>
    <row r="954" spans="9:19" ht="15" x14ac:dyDescent="0.2">
      <c r="I954" s="10"/>
      <c r="J954" s="10"/>
      <c r="K954" s="10"/>
      <c r="N954" s="7"/>
      <c r="O954" s="19">
        <f>((H954-1)*(1-(IF(I954="no",0,'month 3 only'!$B$3)))+1)</f>
        <v>5.0000000000000044E-2</v>
      </c>
      <c r="P954" s="19">
        <f t="shared" si="16"/>
        <v>0</v>
      </c>
      <c r="Q9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4" s="20">
        <f>IF(ISBLANK(N954),,IF(ISBLANK(H954),,(IF(N954="WON-EW",((((O954-1)*K954)*'month 3 only'!$B$2)+('month 3 only'!$B$2*(O954-1))),IF(N954="WON",((((O954-1)*K954)*'month 3 only'!$B$2)+('month 3 only'!$B$2*(O954-1))),IF(N954="PLACED",((((O954-1)*K954)*'month 3 only'!$B$2)-'month 3 only'!$B$2),IF(K954=0,-'month 3 only'!$B$2,IF(K954=0,-'month 3 only'!$B$2,-('month 3 only'!$B$2*2)))))))*D954))</f>
        <v>0</v>
      </c>
      <c r="S954">
        <f t="shared" si="17"/>
        <v>1</v>
      </c>
    </row>
    <row r="955" spans="9:19" ht="15" x14ac:dyDescent="0.2">
      <c r="I955" s="10"/>
      <c r="J955" s="10"/>
      <c r="K955" s="10"/>
      <c r="N955" s="7"/>
      <c r="O955" s="19">
        <f>((H955-1)*(1-(IF(I955="no",0,'month 3 only'!$B$3)))+1)</f>
        <v>5.0000000000000044E-2</v>
      </c>
      <c r="P955" s="19">
        <f t="shared" si="16"/>
        <v>0</v>
      </c>
      <c r="Q9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5" s="20">
        <f>IF(ISBLANK(N955),,IF(ISBLANK(H955),,(IF(N955="WON-EW",((((O955-1)*K955)*'month 3 only'!$B$2)+('month 3 only'!$B$2*(O955-1))),IF(N955="WON",((((O955-1)*K955)*'month 3 only'!$B$2)+('month 3 only'!$B$2*(O955-1))),IF(N955="PLACED",((((O955-1)*K955)*'month 3 only'!$B$2)-'month 3 only'!$B$2),IF(K955=0,-'month 3 only'!$B$2,IF(K955=0,-'month 3 only'!$B$2,-('month 3 only'!$B$2*2)))))))*D955))</f>
        <v>0</v>
      </c>
      <c r="S955">
        <f t="shared" si="17"/>
        <v>1</v>
      </c>
    </row>
    <row r="956" spans="9:19" ht="15" x14ac:dyDescent="0.2">
      <c r="I956" s="10"/>
      <c r="J956" s="10"/>
      <c r="K956" s="10"/>
      <c r="N956" s="7"/>
      <c r="O956" s="19">
        <f>((H956-1)*(1-(IF(I956="no",0,'month 3 only'!$B$3)))+1)</f>
        <v>5.0000000000000044E-2</v>
      </c>
      <c r="P956" s="19">
        <f t="shared" si="16"/>
        <v>0</v>
      </c>
      <c r="Q9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6" s="20">
        <f>IF(ISBLANK(N956),,IF(ISBLANK(H956),,(IF(N956="WON-EW",((((O956-1)*K956)*'month 3 only'!$B$2)+('month 3 only'!$B$2*(O956-1))),IF(N956="WON",((((O956-1)*K956)*'month 3 only'!$B$2)+('month 3 only'!$B$2*(O956-1))),IF(N956="PLACED",((((O956-1)*K956)*'month 3 only'!$B$2)-'month 3 only'!$B$2),IF(K956=0,-'month 3 only'!$B$2,IF(K956=0,-'month 3 only'!$B$2,-('month 3 only'!$B$2*2)))))))*D956))</f>
        <v>0</v>
      </c>
      <c r="S956">
        <f t="shared" si="17"/>
        <v>1</v>
      </c>
    </row>
    <row r="957" spans="9:19" ht="15" x14ac:dyDescent="0.2">
      <c r="I957" s="10"/>
      <c r="J957" s="10"/>
      <c r="K957" s="10"/>
      <c r="N957" s="7"/>
      <c r="O957" s="19">
        <f>((H957-1)*(1-(IF(I957="no",0,'month 3 only'!$B$3)))+1)</f>
        <v>5.0000000000000044E-2</v>
      </c>
      <c r="P957" s="19">
        <f t="shared" si="16"/>
        <v>0</v>
      </c>
      <c r="Q9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7" s="20">
        <f>IF(ISBLANK(N957),,IF(ISBLANK(H957),,(IF(N957="WON-EW",((((O957-1)*K957)*'month 3 only'!$B$2)+('month 3 only'!$B$2*(O957-1))),IF(N957="WON",((((O957-1)*K957)*'month 3 only'!$B$2)+('month 3 only'!$B$2*(O957-1))),IF(N957="PLACED",((((O957-1)*K957)*'month 3 only'!$B$2)-'month 3 only'!$B$2),IF(K957=0,-'month 3 only'!$B$2,IF(K957=0,-'month 3 only'!$B$2,-('month 3 only'!$B$2*2)))))))*D957))</f>
        <v>0</v>
      </c>
      <c r="S957">
        <f t="shared" si="17"/>
        <v>1</v>
      </c>
    </row>
    <row r="958" spans="9:19" ht="15" x14ac:dyDescent="0.2">
      <c r="I958" s="10"/>
      <c r="J958" s="10"/>
      <c r="K958" s="10"/>
      <c r="N958" s="7"/>
      <c r="O958" s="19">
        <f>((H958-1)*(1-(IF(I958="no",0,'month 3 only'!$B$3)))+1)</f>
        <v>5.0000000000000044E-2</v>
      </c>
      <c r="P958" s="19">
        <f t="shared" si="16"/>
        <v>0</v>
      </c>
      <c r="Q9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8" s="20">
        <f>IF(ISBLANK(N958),,IF(ISBLANK(H958),,(IF(N958="WON-EW",((((O958-1)*K958)*'month 3 only'!$B$2)+('month 3 only'!$B$2*(O958-1))),IF(N958="WON",((((O958-1)*K958)*'month 3 only'!$B$2)+('month 3 only'!$B$2*(O958-1))),IF(N958="PLACED",((((O958-1)*K958)*'month 3 only'!$B$2)-'month 3 only'!$B$2),IF(K958=0,-'month 3 only'!$B$2,IF(K958=0,-'month 3 only'!$B$2,-('month 3 only'!$B$2*2)))))))*D958))</f>
        <v>0</v>
      </c>
      <c r="S958">
        <f t="shared" si="17"/>
        <v>1</v>
      </c>
    </row>
    <row r="959" spans="9:19" ht="15" x14ac:dyDescent="0.2">
      <c r="I959" s="10"/>
      <c r="J959" s="10"/>
      <c r="K959" s="10"/>
      <c r="N959" s="7"/>
      <c r="O959" s="19">
        <f>((H959-1)*(1-(IF(I959="no",0,'month 3 only'!$B$3)))+1)</f>
        <v>5.0000000000000044E-2</v>
      </c>
      <c r="P959" s="19">
        <f t="shared" si="16"/>
        <v>0</v>
      </c>
      <c r="Q9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9" s="20">
        <f>IF(ISBLANK(N959),,IF(ISBLANK(H959),,(IF(N959="WON-EW",((((O959-1)*K959)*'month 3 only'!$B$2)+('month 3 only'!$B$2*(O959-1))),IF(N959="WON",((((O959-1)*K959)*'month 3 only'!$B$2)+('month 3 only'!$B$2*(O959-1))),IF(N959="PLACED",((((O959-1)*K959)*'month 3 only'!$B$2)-'month 3 only'!$B$2),IF(K959=0,-'month 3 only'!$B$2,IF(K959=0,-'month 3 only'!$B$2,-('month 3 only'!$B$2*2)))))))*D959))</f>
        <v>0</v>
      </c>
      <c r="S959">
        <f t="shared" si="17"/>
        <v>1</v>
      </c>
    </row>
    <row r="960" spans="9:19" ht="15" x14ac:dyDescent="0.2">
      <c r="I960" s="10"/>
      <c r="J960" s="10"/>
      <c r="K960" s="10"/>
      <c r="N960" s="7"/>
      <c r="O960" s="19">
        <f>((H960-1)*(1-(IF(I960="no",0,'month 3 only'!$B$3)))+1)</f>
        <v>5.0000000000000044E-2</v>
      </c>
      <c r="P960" s="19">
        <f t="shared" si="16"/>
        <v>0</v>
      </c>
      <c r="Q9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0" s="20">
        <f>IF(ISBLANK(N960),,IF(ISBLANK(H960),,(IF(N960="WON-EW",((((O960-1)*K960)*'month 3 only'!$B$2)+('month 3 only'!$B$2*(O960-1))),IF(N960="WON",((((O960-1)*K960)*'month 3 only'!$B$2)+('month 3 only'!$B$2*(O960-1))),IF(N960="PLACED",((((O960-1)*K960)*'month 3 only'!$B$2)-'month 3 only'!$B$2),IF(K960=0,-'month 3 only'!$B$2,IF(K960=0,-'month 3 only'!$B$2,-('month 3 only'!$B$2*2)))))))*D960))</f>
        <v>0</v>
      </c>
      <c r="S960">
        <f t="shared" si="17"/>
        <v>1</v>
      </c>
    </row>
    <row r="961" spans="9:19" ht="15" x14ac:dyDescent="0.2">
      <c r="I961" s="10"/>
      <c r="J961" s="10"/>
      <c r="K961" s="10"/>
      <c r="N961" s="7"/>
      <c r="O961" s="19">
        <f>((H961-1)*(1-(IF(I961="no",0,'month 3 only'!$B$3)))+1)</f>
        <v>5.0000000000000044E-2</v>
      </c>
      <c r="P961" s="19">
        <f t="shared" si="16"/>
        <v>0</v>
      </c>
      <c r="Q9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1" s="20">
        <f>IF(ISBLANK(N961),,IF(ISBLANK(H961),,(IF(N961="WON-EW",((((O961-1)*K961)*'month 3 only'!$B$2)+('month 3 only'!$B$2*(O961-1))),IF(N961="WON",((((O961-1)*K961)*'month 3 only'!$B$2)+('month 3 only'!$B$2*(O961-1))),IF(N961="PLACED",((((O961-1)*K961)*'month 3 only'!$B$2)-'month 3 only'!$B$2),IF(K961=0,-'month 3 only'!$B$2,IF(K961=0,-'month 3 only'!$B$2,-('month 3 only'!$B$2*2)))))))*D961))</f>
        <v>0</v>
      </c>
      <c r="S961">
        <f t="shared" si="17"/>
        <v>1</v>
      </c>
    </row>
    <row r="962" spans="9:19" ht="15" x14ac:dyDescent="0.2">
      <c r="I962" s="10"/>
      <c r="J962" s="10"/>
      <c r="K962" s="10"/>
      <c r="N962" s="7"/>
      <c r="O962" s="19">
        <f>((H962-1)*(1-(IF(I962="no",0,'month 3 only'!$B$3)))+1)</f>
        <v>5.0000000000000044E-2</v>
      </c>
      <c r="P962" s="19">
        <f t="shared" si="16"/>
        <v>0</v>
      </c>
      <c r="Q9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2" s="20">
        <f>IF(ISBLANK(N962),,IF(ISBLANK(H962),,(IF(N962="WON-EW",((((O962-1)*K962)*'month 3 only'!$B$2)+('month 3 only'!$B$2*(O962-1))),IF(N962="WON",((((O962-1)*K962)*'month 3 only'!$B$2)+('month 3 only'!$B$2*(O962-1))),IF(N962="PLACED",((((O962-1)*K962)*'month 3 only'!$B$2)-'month 3 only'!$B$2),IF(K962=0,-'month 3 only'!$B$2,IF(K962=0,-'month 3 only'!$B$2,-('month 3 only'!$B$2*2)))))))*D962))</f>
        <v>0</v>
      </c>
      <c r="S962">
        <f t="shared" si="17"/>
        <v>1</v>
      </c>
    </row>
    <row r="963" spans="9:19" ht="15" x14ac:dyDescent="0.2">
      <c r="I963" s="10"/>
      <c r="J963" s="10"/>
      <c r="K963" s="10"/>
      <c r="N963" s="7"/>
      <c r="O963" s="19">
        <f>((H963-1)*(1-(IF(I963="no",0,'month 3 only'!$B$3)))+1)</f>
        <v>5.0000000000000044E-2</v>
      </c>
      <c r="P963" s="19">
        <f t="shared" si="16"/>
        <v>0</v>
      </c>
      <c r="Q9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3" s="20">
        <f>IF(ISBLANK(N963),,IF(ISBLANK(H963),,(IF(N963="WON-EW",((((O963-1)*K963)*'month 3 only'!$B$2)+('month 3 only'!$B$2*(O963-1))),IF(N963="WON",((((O963-1)*K963)*'month 3 only'!$B$2)+('month 3 only'!$B$2*(O963-1))),IF(N963="PLACED",((((O963-1)*K963)*'month 3 only'!$B$2)-'month 3 only'!$B$2),IF(K963=0,-'month 3 only'!$B$2,IF(K963=0,-'month 3 only'!$B$2,-('month 3 only'!$B$2*2)))))))*D963))</f>
        <v>0</v>
      </c>
      <c r="S963">
        <f t="shared" si="17"/>
        <v>1</v>
      </c>
    </row>
    <row r="964" spans="9:19" ht="15" x14ac:dyDescent="0.2">
      <c r="I964" s="10"/>
      <c r="J964" s="10"/>
      <c r="K964" s="10"/>
      <c r="N964" s="7"/>
      <c r="O964" s="19">
        <f>((H964-1)*(1-(IF(I964="no",0,'month 3 only'!$B$3)))+1)</f>
        <v>5.0000000000000044E-2</v>
      </c>
      <c r="P964" s="19">
        <f t="shared" si="16"/>
        <v>0</v>
      </c>
      <c r="Q9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4" s="20">
        <f>IF(ISBLANK(N964),,IF(ISBLANK(H964),,(IF(N964="WON-EW",((((O964-1)*K964)*'month 3 only'!$B$2)+('month 3 only'!$B$2*(O964-1))),IF(N964="WON",((((O964-1)*K964)*'month 3 only'!$B$2)+('month 3 only'!$B$2*(O964-1))),IF(N964="PLACED",((((O964-1)*K964)*'month 3 only'!$B$2)-'month 3 only'!$B$2),IF(K964=0,-'month 3 only'!$B$2,IF(K964=0,-'month 3 only'!$B$2,-('month 3 only'!$B$2*2)))))))*D964))</f>
        <v>0</v>
      </c>
      <c r="S964">
        <f t="shared" si="17"/>
        <v>1</v>
      </c>
    </row>
    <row r="965" spans="9:19" ht="15" x14ac:dyDescent="0.2">
      <c r="I965" s="10"/>
      <c r="J965" s="10"/>
      <c r="K965" s="10"/>
      <c r="N965" s="7"/>
      <c r="O965" s="19">
        <f>((H965-1)*(1-(IF(I965="no",0,'month 3 only'!$B$3)))+1)</f>
        <v>5.0000000000000044E-2</v>
      </c>
      <c r="P965" s="19">
        <f t="shared" si="16"/>
        <v>0</v>
      </c>
      <c r="Q9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5" s="20">
        <f>IF(ISBLANK(N965),,IF(ISBLANK(H965),,(IF(N965="WON-EW",((((O965-1)*K965)*'month 3 only'!$B$2)+('month 3 only'!$B$2*(O965-1))),IF(N965="WON",((((O965-1)*K965)*'month 3 only'!$B$2)+('month 3 only'!$B$2*(O965-1))),IF(N965="PLACED",((((O965-1)*K965)*'month 3 only'!$B$2)-'month 3 only'!$B$2),IF(K965=0,-'month 3 only'!$B$2,IF(K965=0,-'month 3 only'!$B$2,-('month 3 only'!$B$2*2)))))))*D965))</f>
        <v>0</v>
      </c>
      <c r="S965">
        <f t="shared" si="17"/>
        <v>1</v>
      </c>
    </row>
    <row r="966" spans="9:19" ht="15" x14ac:dyDescent="0.2">
      <c r="I966" s="10"/>
      <c r="J966" s="10"/>
      <c r="K966" s="10"/>
      <c r="N966" s="7"/>
      <c r="O966" s="19">
        <f>((H966-1)*(1-(IF(I966="no",0,'month 3 only'!$B$3)))+1)</f>
        <v>5.0000000000000044E-2</v>
      </c>
      <c r="P966" s="19">
        <f t="shared" si="16"/>
        <v>0</v>
      </c>
      <c r="Q9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6" s="20">
        <f>IF(ISBLANK(N966),,IF(ISBLANK(H966),,(IF(N966="WON-EW",((((O966-1)*K966)*'month 3 only'!$B$2)+('month 3 only'!$B$2*(O966-1))),IF(N966="WON",((((O966-1)*K966)*'month 3 only'!$B$2)+('month 3 only'!$B$2*(O966-1))),IF(N966="PLACED",((((O966-1)*K966)*'month 3 only'!$B$2)-'month 3 only'!$B$2),IF(K966=0,-'month 3 only'!$B$2,IF(K966=0,-'month 3 only'!$B$2,-('month 3 only'!$B$2*2)))))))*D966))</f>
        <v>0</v>
      </c>
      <c r="S966">
        <f t="shared" si="17"/>
        <v>1</v>
      </c>
    </row>
    <row r="967" spans="9:19" ht="15" x14ac:dyDescent="0.2">
      <c r="I967" s="10"/>
      <c r="J967" s="10"/>
      <c r="K967" s="10"/>
      <c r="N967" s="7"/>
      <c r="O967" s="19">
        <f>((H967-1)*(1-(IF(I967="no",0,'month 3 only'!$B$3)))+1)</f>
        <v>5.0000000000000044E-2</v>
      </c>
      <c r="P967" s="19">
        <f t="shared" si="16"/>
        <v>0</v>
      </c>
      <c r="Q9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7" s="20">
        <f>IF(ISBLANK(N967),,IF(ISBLANK(H967),,(IF(N967="WON-EW",((((O967-1)*K967)*'month 3 only'!$B$2)+('month 3 only'!$B$2*(O967-1))),IF(N967="WON",((((O967-1)*K967)*'month 3 only'!$B$2)+('month 3 only'!$B$2*(O967-1))),IF(N967="PLACED",((((O967-1)*K967)*'month 3 only'!$B$2)-'month 3 only'!$B$2),IF(K967=0,-'month 3 only'!$B$2,IF(K967=0,-'month 3 only'!$B$2,-('month 3 only'!$B$2*2)))))))*D967))</f>
        <v>0</v>
      </c>
      <c r="S967">
        <f t="shared" si="17"/>
        <v>1</v>
      </c>
    </row>
    <row r="968" spans="9:19" ht="15" x14ac:dyDescent="0.2">
      <c r="I968" s="10"/>
      <c r="J968" s="10"/>
      <c r="K968" s="10"/>
      <c r="N968" s="7"/>
      <c r="O968" s="19">
        <f>((H968-1)*(1-(IF(I968="no",0,'month 3 only'!$B$3)))+1)</f>
        <v>5.0000000000000044E-2</v>
      </c>
      <c r="P968" s="19">
        <f t="shared" si="16"/>
        <v>0</v>
      </c>
      <c r="Q9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8" s="20">
        <f>IF(ISBLANK(N968),,IF(ISBLANK(H968),,(IF(N968="WON-EW",((((O968-1)*K968)*'month 3 only'!$B$2)+('month 3 only'!$B$2*(O968-1))),IF(N968="WON",((((O968-1)*K968)*'month 3 only'!$B$2)+('month 3 only'!$B$2*(O968-1))),IF(N968="PLACED",((((O968-1)*K968)*'month 3 only'!$B$2)-'month 3 only'!$B$2),IF(K968=0,-'month 3 only'!$B$2,IF(K968=0,-'month 3 only'!$B$2,-('month 3 only'!$B$2*2)))))))*D968))</f>
        <v>0</v>
      </c>
      <c r="S968">
        <f t="shared" si="17"/>
        <v>1</v>
      </c>
    </row>
    <row r="969" spans="9:19" ht="15" x14ac:dyDescent="0.2">
      <c r="I969" s="10"/>
      <c r="J969" s="10"/>
      <c r="K969" s="10"/>
      <c r="N969" s="7"/>
      <c r="O969" s="19">
        <f>((H969-1)*(1-(IF(I969="no",0,'month 3 only'!$B$3)))+1)</f>
        <v>5.0000000000000044E-2</v>
      </c>
      <c r="P969" s="19">
        <f t="shared" si="16"/>
        <v>0</v>
      </c>
      <c r="Q9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9" s="20">
        <f>IF(ISBLANK(N969),,IF(ISBLANK(H969),,(IF(N969="WON-EW",((((O969-1)*K969)*'month 3 only'!$B$2)+('month 3 only'!$B$2*(O969-1))),IF(N969="WON",((((O969-1)*K969)*'month 3 only'!$B$2)+('month 3 only'!$B$2*(O969-1))),IF(N969="PLACED",((((O969-1)*K969)*'month 3 only'!$B$2)-'month 3 only'!$B$2),IF(K969=0,-'month 3 only'!$B$2,IF(K969=0,-'month 3 only'!$B$2,-('month 3 only'!$B$2*2)))))))*D969))</f>
        <v>0</v>
      </c>
      <c r="S969">
        <f t="shared" si="17"/>
        <v>1</v>
      </c>
    </row>
    <row r="970" spans="9:19" ht="15" x14ac:dyDescent="0.2">
      <c r="I970" s="10"/>
      <c r="J970" s="10"/>
      <c r="K970" s="10"/>
      <c r="N970" s="7"/>
      <c r="O970" s="19">
        <f>((H970-1)*(1-(IF(I970="no",0,'month 3 only'!$B$3)))+1)</f>
        <v>5.0000000000000044E-2</v>
      </c>
      <c r="P970" s="19">
        <f t="shared" si="16"/>
        <v>0</v>
      </c>
      <c r="Q9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0" s="20">
        <f>IF(ISBLANK(N970),,IF(ISBLANK(H970),,(IF(N970="WON-EW",((((O970-1)*K970)*'month 3 only'!$B$2)+('month 3 only'!$B$2*(O970-1))),IF(N970="WON",((((O970-1)*K970)*'month 3 only'!$B$2)+('month 3 only'!$B$2*(O970-1))),IF(N970="PLACED",((((O970-1)*K970)*'month 3 only'!$B$2)-'month 3 only'!$B$2),IF(K970=0,-'month 3 only'!$B$2,IF(K970=0,-'month 3 only'!$B$2,-('month 3 only'!$B$2*2)))))))*D970))</f>
        <v>0</v>
      </c>
      <c r="S970">
        <f t="shared" si="17"/>
        <v>1</v>
      </c>
    </row>
    <row r="971" spans="9:19" ht="15" x14ac:dyDescent="0.2">
      <c r="I971" s="10"/>
      <c r="J971" s="10"/>
      <c r="K971" s="10"/>
      <c r="N971" s="7"/>
      <c r="O971" s="19">
        <f>((H971-1)*(1-(IF(I971="no",0,'month 3 only'!$B$3)))+1)</f>
        <v>5.0000000000000044E-2</v>
      </c>
      <c r="P971" s="19">
        <f t="shared" si="16"/>
        <v>0</v>
      </c>
      <c r="Q9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1" s="20">
        <f>IF(ISBLANK(N971),,IF(ISBLANK(H971),,(IF(N971="WON-EW",((((O971-1)*K971)*'month 3 only'!$B$2)+('month 3 only'!$B$2*(O971-1))),IF(N971="WON",((((O971-1)*K971)*'month 3 only'!$B$2)+('month 3 only'!$B$2*(O971-1))),IF(N971="PLACED",((((O971-1)*K971)*'month 3 only'!$B$2)-'month 3 only'!$B$2),IF(K971=0,-'month 3 only'!$B$2,IF(K971=0,-'month 3 only'!$B$2,-('month 3 only'!$B$2*2)))))))*D971))</f>
        <v>0</v>
      </c>
      <c r="S971">
        <f t="shared" si="17"/>
        <v>1</v>
      </c>
    </row>
    <row r="972" spans="9:19" ht="15" x14ac:dyDescent="0.2">
      <c r="I972" s="10"/>
      <c r="J972" s="10"/>
      <c r="K972" s="10"/>
      <c r="N972" s="7"/>
      <c r="O972" s="19">
        <f>((H972-1)*(1-(IF(I972="no",0,'month 3 only'!$B$3)))+1)</f>
        <v>5.0000000000000044E-2</v>
      </c>
      <c r="P972" s="19">
        <f t="shared" si="16"/>
        <v>0</v>
      </c>
      <c r="Q9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2" s="20">
        <f>IF(ISBLANK(N972),,IF(ISBLANK(H972),,(IF(N972="WON-EW",((((O972-1)*K972)*'month 3 only'!$B$2)+('month 3 only'!$B$2*(O972-1))),IF(N972="WON",((((O972-1)*K972)*'month 3 only'!$B$2)+('month 3 only'!$B$2*(O972-1))),IF(N972="PLACED",((((O972-1)*K972)*'month 3 only'!$B$2)-'month 3 only'!$B$2),IF(K972=0,-'month 3 only'!$B$2,IF(K972=0,-'month 3 only'!$B$2,-('month 3 only'!$B$2*2)))))))*D972))</f>
        <v>0</v>
      </c>
      <c r="S972">
        <f t="shared" si="17"/>
        <v>1</v>
      </c>
    </row>
    <row r="973" spans="9:19" ht="15" x14ac:dyDescent="0.2">
      <c r="I973" s="10"/>
      <c r="J973" s="10"/>
      <c r="K973" s="10"/>
      <c r="N973" s="7"/>
      <c r="O973" s="19">
        <f>((H973-1)*(1-(IF(I973="no",0,'month 3 only'!$B$3)))+1)</f>
        <v>5.0000000000000044E-2</v>
      </c>
      <c r="P973" s="19">
        <f t="shared" si="16"/>
        <v>0</v>
      </c>
      <c r="Q9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3" s="20">
        <f>IF(ISBLANK(N973),,IF(ISBLANK(H973),,(IF(N973="WON-EW",((((O973-1)*K973)*'month 3 only'!$B$2)+('month 3 only'!$B$2*(O973-1))),IF(N973="WON",((((O973-1)*K973)*'month 3 only'!$B$2)+('month 3 only'!$B$2*(O973-1))),IF(N973="PLACED",((((O973-1)*K973)*'month 3 only'!$B$2)-'month 3 only'!$B$2),IF(K973=0,-'month 3 only'!$B$2,IF(K973=0,-'month 3 only'!$B$2,-('month 3 only'!$B$2*2)))))))*D973))</f>
        <v>0</v>
      </c>
      <c r="S973">
        <f t="shared" si="17"/>
        <v>1</v>
      </c>
    </row>
    <row r="974" spans="9:19" ht="15" x14ac:dyDescent="0.2">
      <c r="I974" s="10"/>
      <c r="J974" s="10"/>
      <c r="K974" s="10"/>
      <c r="N974" s="7"/>
      <c r="O974" s="19">
        <f>((H974-1)*(1-(IF(I974="no",0,'month 3 only'!$B$3)))+1)</f>
        <v>5.0000000000000044E-2</v>
      </c>
      <c r="P974" s="19">
        <f t="shared" si="16"/>
        <v>0</v>
      </c>
      <c r="Q9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4" s="20">
        <f>IF(ISBLANK(N974),,IF(ISBLANK(H974),,(IF(N974="WON-EW",((((O974-1)*K974)*'month 3 only'!$B$2)+('month 3 only'!$B$2*(O974-1))),IF(N974="WON",((((O974-1)*K974)*'month 3 only'!$B$2)+('month 3 only'!$B$2*(O974-1))),IF(N974="PLACED",((((O974-1)*K974)*'month 3 only'!$B$2)-'month 3 only'!$B$2),IF(K974=0,-'month 3 only'!$B$2,IF(K974=0,-'month 3 only'!$B$2,-('month 3 only'!$B$2*2)))))))*D974))</f>
        <v>0</v>
      </c>
      <c r="S974">
        <f t="shared" si="17"/>
        <v>1</v>
      </c>
    </row>
    <row r="975" spans="9:19" ht="15" x14ac:dyDescent="0.2">
      <c r="I975" s="10"/>
      <c r="J975" s="10"/>
      <c r="K975" s="10"/>
      <c r="N975" s="7"/>
      <c r="O975" s="19">
        <f>((H975-1)*(1-(IF(I975="no",0,'month 3 only'!$B$3)))+1)</f>
        <v>5.0000000000000044E-2</v>
      </c>
      <c r="P975" s="19">
        <f t="shared" si="16"/>
        <v>0</v>
      </c>
      <c r="Q9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5" s="20">
        <f>IF(ISBLANK(N975),,IF(ISBLANK(H975),,(IF(N975="WON-EW",((((O975-1)*K975)*'month 3 only'!$B$2)+('month 3 only'!$B$2*(O975-1))),IF(N975="WON",((((O975-1)*K975)*'month 3 only'!$B$2)+('month 3 only'!$B$2*(O975-1))),IF(N975="PLACED",((((O975-1)*K975)*'month 3 only'!$B$2)-'month 3 only'!$B$2),IF(K975=0,-'month 3 only'!$B$2,IF(K975=0,-'month 3 only'!$B$2,-('month 3 only'!$B$2*2)))))))*D975))</f>
        <v>0</v>
      </c>
      <c r="S975">
        <f t="shared" si="17"/>
        <v>1</v>
      </c>
    </row>
    <row r="976" spans="9:19" ht="15" x14ac:dyDescent="0.2">
      <c r="I976" s="10"/>
      <c r="J976" s="10"/>
      <c r="K976" s="10"/>
      <c r="N976" s="7"/>
      <c r="O976" s="19">
        <f>((H976-1)*(1-(IF(I976="no",0,'month 3 only'!$B$3)))+1)</f>
        <v>5.0000000000000044E-2</v>
      </c>
      <c r="P976" s="19">
        <f t="shared" si="16"/>
        <v>0</v>
      </c>
      <c r="Q9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6" s="20">
        <f>IF(ISBLANK(N976),,IF(ISBLANK(H976),,(IF(N976="WON-EW",((((O976-1)*K976)*'month 3 only'!$B$2)+('month 3 only'!$B$2*(O976-1))),IF(N976="WON",((((O976-1)*K976)*'month 3 only'!$B$2)+('month 3 only'!$B$2*(O976-1))),IF(N976="PLACED",((((O976-1)*K976)*'month 3 only'!$B$2)-'month 3 only'!$B$2),IF(K976=0,-'month 3 only'!$B$2,IF(K976=0,-'month 3 only'!$B$2,-('month 3 only'!$B$2*2)))))))*D976))</f>
        <v>0</v>
      </c>
      <c r="S976">
        <f t="shared" si="17"/>
        <v>1</v>
      </c>
    </row>
    <row r="977" spans="9:19" ht="15" x14ac:dyDescent="0.2">
      <c r="I977" s="10"/>
      <c r="J977" s="10"/>
      <c r="K977" s="10"/>
      <c r="N977" s="7"/>
      <c r="O977" s="19">
        <f>((H977-1)*(1-(IF(I977="no",0,'month 3 only'!$B$3)))+1)</f>
        <v>5.0000000000000044E-2</v>
      </c>
      <c r="P977" s="19">
        <f t="shared" si="16"/>
        <v>0</v>
      </c>
      <c r="Q9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7" s="20">
        <f>IF(ISBLANK(N977),,IF(ISBLANK(H977),,(IF(N977="WON-EW",((((O977-1)*K977)*'month 3 only'!$B$2)+('month 3 only'!$B$2*(O977-1))),IF(N977="WON",((((O977-1)*K977)*'month 3 only'!$B$2)+('month 3 only'!$B$2*(O977-1))),IF(N977="PLACED",((((O977-1)*K977)*'month 3 only'!$B$2)-'month 3 only'!$B$2),IF(K977=0,-'month 3 only'!$B$2,IF(K977=0,-'month 3 only'!$B$2,-('month 3 only'!$B$2*2)))))))*D977))</f>
        <v>0</v>
      </c>
      <c r="S977">
        <f t="shared" si="17"/>
        <v>1</v>
      </c>
    </row>
    <row r="978" spans="9:19" ht="15" x14ac:dyDescent="0.2">
      <c r="I978" s="10"/>
      <c r="J978" s="10"/>
      <c r="K978" s="10"/>
      <c r="N978" s="7"/>
      <c r="O978" s="19">
        <f>((H978-1)*(1-(IF(I978="no",0,'month 3 only'!$B$3)))+1)</f>
        <v>5.0000000000000044E-2</v>
      </c>
      <c r="P978" s="19">
        <f t="shared" si="16"/>
        <v>0</v>
      </c>
      <c r="Q9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8" s="20">
        <f>IF(ISBLANK(N978),,IF(ISBLANK(H978),,(IF(N978="WON-EW",((((O978-1)*K978)*'month 3 only'!$B$2)+('month 3 only'!$B$2*(O978-1))),IF(N978="WON",((((O978-1)*K978)*'month 3 only'!$B$2)+('month 3 only'!$B$2*(O978-1))),IF(N978="PLACED",((((O978-1)*K978)*'month 3 only'!$B$2)-'month 3 only'!$B$2),IF(K978=0,-'month 3 only'!$B$2,IF(K978=0,-'month 3 only'!$B$2,-('month 3 only'!$B$2*2)))))))*D978))</f>
        <v>0</v>
      </c>
      <c r="S978">
        <f t="shared" si="17"/>
        <v>1</v>
      </c>
    </row>
    <row r="979" spans="9:19" ht="15" x14ac:dyDescent="0.2">
      <c r="I979" s="10"/>
      <c r="J979" s="10"/>
      <c r="K979" s="10"/>
      <c r="N979" s="7"/>
      <c r="O979" s="19">
        <f>((H979-1)*(1-(IF(I979="no",0,'month 3 only'!$B$3)))+1)</f>
        <v>5.0000000000000044E-2</v>
      </c>
      <c r="P979" s="19">
        <f t="shared" si="16"/>
        <v>0</v>
      </c>
      <c r="Q9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9" s="20">
        <f>IF(ISBLANK(N979),,IF(ISBLANK(H979),,(IF(N979="WON-EW",((((O979-1)*K979)*'month 3 only'!$B$2)+('month 3 only'!$B$2*(O979-1))),IF(N979="WON",((((O979-1)*K979)*'month 3 only'!$B$2)+('month 3 only'!$B$2*(O979-1))),IF(N979="PLACED",((((O979-1)*K979)*'month 3 only'!$B$2)-'month 3 only'!$B$2),IF(K979=0,-'month 3 only'!$B$2,IF(K979=0,-'month 3 only'!$B$2,-('month 3 only'!$B$2*2)))))))*D979))</f>
        <v>0</v>
      </c>
      <c r="S979">
        <f t="shared" si="17"/>
        <v>1</v>
      </c>
    </row>
    <row r="980" spans="9:19" ht="15" x14ac:dyDescent="0.2">
      <c r="I980" s="10"/>
      <c r="J980" s="10"/>
      <c r="K980" s="10"/>
      <c r="N980" s="7"/>
      <c r="O980" s="19">
        <f>((H980-1)*(1-(IF(I980="no",0,'month 3 only'!$B$3)))+1)</f>
        <v>5.0000000000000044E-2</v>
      </c>
      <c r="P980" s="19">
        <f t="shared" si="16"/>
        <v>0</v>
      </c>
      <c r="Q9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0" s="20">
        <f>IF(ISBLANK(N980),,IF(ISBLANK(H980),,(IF(N980="WON-EW",((((O980-1)*K980)*'month 3 only'!$B$2)+('month 3 only'!$B$2*(O980-1))),IF(N980="WON",((((O980-1)*K980)*'month 3 only'!$B$2)+('month 3 only'!$B$2*(O980-1))),IF(N980="PLACED",((((O980-1)*K980)*'month 3 only'!$B$2)-'month 3 only'!$B$2),IF(K980=0,-'month 3 only'!$B$2,IF(K980=0,-'month 3 only'!$B$2,-('month 3 only'!$B$2*2)))))))*D980))</f>
        <v>0</v>
      </c>
      <c r="S980">
        <f t="shared" si="17"/>
        <v>1</v>
      </c>
    </row>
    <row r="981" spans="9:19" ht="15" x14ac:dyDescent="0.2">
      <c r="I981" s="10"/>
      <c r="J981" s="10"/>
      <c r="K981" s="10"/>
      <c r="N981" s="7"/>
      <c r="O981" s="19">
        <f>((H981-1)*(1-(IF(I981="no",0,'month 3 only'!$B$3)))+1)</f>
        <v>5.0000000000000044E-2</v>
      </c>
      <c r="P981" s="19">
        <f t="shared" si="16"/>
        <v>0</v>
      </c>
      <c r="Q9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1" s="20">
        <f>IF(ISBLANK(N981),,IF(ISBLANK(H981),,(IF(N981="WON-EW",((((O981-1)*K981)*'month 3 only'!$B$2)+('month 3 only'!$B$2*(O981-1))),IF(N981="WON",((((O981-1)*K981)*'month 3 only'!$B$2)+('month 3 only'!$B$2*(O981-1))),IF(N981="PLACED",((((O981-1)*K981)*'month 3 only'!$B$2)-'month 3 only'!$B$2),IF(K981=0,-'month 3 only'!$B$2,IF(K981=0,-'month 3 only'!$B$2,-('month 3 only'!$B$2*2)))))))*D981))</f>
        <v>0</v>
      </c>
      <c r="S981">
        <f t="shared" si="17"/>
        <v>1</v>
      </c>
    </row>
    <row r="982" spans="9:19" ht="15" x14ac:dyDescent="0.2">
      <c r="I982" s="10"/>
      <c r="J982" s="10"/>
      <c r="K982" s="10"/>
      <c r="N982" s="7"/>
      <c r="O982" s="19">
        <f>((H982-1)*(1-(IF(I982="no",0,'month 3 only'!$B$3)))+1)</f>
        <v>5.0000000000000044E-2</v>
      </c>
      <c r="P982" s="19">
        <f t="shared" si="16"/>
        <v>0</v>
      </c>
      <c r="Q9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2" s="20">
        <f>IF(ISBLANK(N982),,IF(ISBLANK(H982),,(IF(N982="WON-EW",((((O982-1)*K982)*'month 3 only'!$B$2)+('month 3 only'!$B$2*(O982-1))),IF(N982="WON",((((O982-1)*K982)*'month 3 only'!$B$2)+('month 3 only'!$B$2*(O982-1))),IF(N982="PLACED",((((O982-1)*K982)*'month 3 only'!$B$2)-'month 3 only'!$B$2),IF(K982=0,-'month 3 only'!$B$2,IF(K982=0,-'month 3 only'!$B$2,-('month 3 only'!$B$2*2)))))))*D982))</f>
        <v>0</v>
      </c>
      <c r="S982">
        <f t="shared" si="17"/>
        <v>1</v>
      </c>
    </row>
    <row r="983" spans="9:19" ht="15" x14ac:dyDescent="0.2">
      <c r="I983" s="10"/>
      <c r="J983" s="10"/>
      <c r="K983" s="10"/>
      <c r="N983" s="7"/>
      <c r="O983" s="19">
        <f>((H983-1)*(1-(IF(I983="no",0,'month 3 only'!$B$3)))+1)</f>
        <v>5.0000000000000044E-2</v>
      </c>
      <c r="P983" s="19">
        <f t="shared" ref="P983:P1046" si="18">D983*IF(J983="yes",2,1)</f>
        <v>0</v>
      </c>
      <c r="Q9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3" s="20">
        <f>IF(ISBLANK(N983),,IF(ISBLANK(H983),,(IF(N983="WON-EW",((((O983-1)*K983)*'month 3 only'!$B$2)+('month 3 only'!$B$2*(O983-1))),IF(N983="WON",((((O983-1)*K983)*'month 3 only'!$B$2)+('month 3 only'!$B$2*(O983-1))),IF(N983="PLACED",((((O983-1)*K983)*'month 3 only'!$B$2)-'month 3 only'!$B$2),IF(K983=0,-'month 3 only'!$B$2,IF(K983=0,-'month 3 only'!$B$2,-('month 3 only'!$B$2*2)))))))*D983))</f>
        <v>0</v>
      </c>
      <c r="S983">
        <f t="shared" si="17"/>
        <v>1</v>
      </c>
    </row>
    <row r="984" spans="9:19" ht="15" x14ac:dyDescent="0.2">
      <c r="I984" s="10"/>
      <c r="J984" s="10"/>
      <c r="K984" s="10"/>
      <c r="N984" s="7"/>
      <c r="O984" s="19">
        <f>((H984-1)*(1-(IF(I984="no",0,'month 3 only'!$B$3)))+1)</f>
        <v>5.0000000000000044E-2</v>
      </c>
      <c r="P984" s="19">
        <f t="shared" si="18"/>
        <v>0</v>
      </c>
      <c r="Q9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4" s="20">
        <f>IF(ISBLANK(N984),,IF(ISBLANK(H984),,(IF(N984="WON-EW",((((O984-1)*K984)*'month 3 only'!$B$2)+('month 3 only'!$B$2*(O984-1))),IF(N984="WON",((((O984-1)*K984)*'month 3 only'!$B$2)+('month 3 only'!$B$2*(O984-1))),IF(N984="PLACED",((((O984-1)*K984)*'month 3 only'!$B$2)-'month 3 only'!$B$2),IF(K984=0,-'month 3 only'!$B$2,IF(K984=0,-'month 3 only'!$B$2,-('month 3 only'!$B$2*2)))))))*D984))</f>
        <v>0</v>
      </c>
      <c r="S984">
        <f t="shared" si="17"/>
        <v>1</v>
      </c>
    </row>
    <row r="985" spans="9:19" ht="15" x14ac:dyDescent="0.2">
      <c r="I985" s="10"/>
      <c r="J985" s="10"/>
      <c r="K985" s="10"/>
      <c r="N985" s="7"/>
      <c r="O985" s="19">
        <f>((H985-1)*(1-(IF(I985="no",0,'month 3 only'!$B$3)))+1)</f>
        <v>5.0000000000000044E-2</v>
      </c>
      <c r="P985" s="19">
        <f t="shared" si="18"/>
        <v>0</v>
      </c>
      <c r="Q9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5" s="20">
        <f>IF(ISBLANK(N985),,IF(ISBLANK(H985),,(IF(N985="WON-EW",((((O985-1)*K985)*'month 3 only'!$B$2)+('month 3 only'!$B$2*(O985-1))),IF(N985="WON",((((O985-1)*K985)*'month 3 only'!$B$2)+('month 3 only'!$B$2*(O985-1))),IF(N985="PLACED",((((O985-1)*K985)*'month 3 only'!$B$2)-'month 3 only'!$B$2),IF(K985=0,-'month 3 only'!$B$2,IF(K985=0,-'month 3 only'!$B$2,-('month 3 only'!$B$2*2)))))))*D985))</f>
        <v>0</v>
      </c>
      <c r="S985">
        <f t="shared" si="17"/>
        <v>1</v>
      </c>
    </row>
    <row r="986" spans="9:19" ht="15" x14ac:dyDescent="0.2">
      <c r="I986" s="10"/>
      <c r="J986" s="10"/>
      <c r="K986" s="10"/>
      <c r="N986" s="7"/>
      <c r="O986" s="19">
        <f>((H986-1)*(1-(IF(I986="no",0,'month 3 only'!$B$3)))+1)</f>
        <v>5.0000000000000044E-2</v>
      </c>
      <c r="P986" s="19">
        <f t="shared" si="18"/>
        <v>0</v>
      </c>
      <c r="Q9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6" s="20">
        <f>IF(ISBLANK(N986),,IF(ISBLANK(H986),,(IF(N986="WON-EW",((((O986-1)*K986)*'month 3 only'!$B$2)+('month 3 only'!$B$2*(O986-1))),IF(N986="WON",((((O986-1)*K986)*'month 3 only'!$B$2)+('month 3 only'!$B$2*(O986-1))),IF(N986="PLACED",((((O986-1)*K986)*'month 3 only'!$B$2)-'month 3 only'!$B$2),IF(K986=0,-'month 3 only'!$B$2,IF(K986=0,-'month 3 only'!$B$2,-('month 3 only'!$B$2*2)))))))*D986))</f>
        <v>0</v>
      </c>
      <c r="S986">
        <f t="shared" si="17"/>
        <v>1</v>
      </c>
    </row>
    <row r="987" spans="9:19" ht="15" x14ac:dyDescent="0.2">
      <c r="I987" s="10"/>
      <c r="J987" s="10"/>
      <c r="K987" s="10"/>
      <c r="N987" s="7"/>
      <c r="O987" s="19">
        <f>((H987-1)*(1-(IF(I987="no",0,'month 3 only'!$B$3)))+1)</f>
        <v>5.0000000000000044E-2</v>
      </c>
      <c r="P987" s="19">
        <f t="shared" si="18"/>
        <v>0</v>
      </c>
      <c r="Q9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7" s="20">
        <f>IF(ISBLANK(N987),,IF(ISBLANK(H987),,(IF(N987="WON-EW",((((O987-1)*K987)*'month 3 only'!$B$2)+('month 3 only'!$B$2*(O987-1))),IF(N987="WON",((((O987-1)*K987)*'month 3 only'!$B$2)+('month 3 only'!$B$2*(O987-1))),IF(N987="PLACED",((((O987-1)*K987)*'month 3 only'!$B$2)-'month 3 only'!$B$2),IF(K987=0,-'month 3 only'!$B$2,IF(K987=0,-'month 3 only'!$B$2,-('month 3 only'!$B$2*2)))))))*D987))</f>
        <v>0</v>
      </c>
      <c r="S987">
        <f t="shared" si="17"/>
        <v>1</v>
      </c>
    </row>
    <row r="988" spans="9:19" ht="15" x14ac:dyDescent="0.2">
      <c r="I988" s="10"/>
      <c r="J988" s="10"/>
      <c r="K988" s="10"/>
      <c r="N988" s="7"/>
      <c r="O988" s="19">
        <f>((H988-1)*(1-(IF(I988="no",0,'month 3 only'!$B$3)))+1)</f>
        <v>5.0000000000000044E-2</v>
      </c>
      <c r="P988" s="19">
        <f t="shared" si="18"/>
        <v>0</v>
      </c>
      <c r="Q9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8" s="20">
        <f>IF(ISBLANK(N988),,IF(ISBLANK(H988),,(IF(N988="WON-EW",((((O988-1)*K988)*'month 3 only'!$B$2)+('month 3 only'!$B$2*(O988-1))),IF(N988="WON",((((O988-1)*K988)*'month 3 only'!$B$2)+('month 3 only'!$B$2*(O988-1))),IF(N988="PLACED",((((O988-1)*K988)*'month 3 only'!$B$2)-'month 3 only'!$B$2),IF(K988=0,-'month 3 only'!$B$2,IF(K988=0,-'month 3 only'!$B$2,-('month 3 only'!$B$2*2)))))))*D988))</f>
        <v>0</v>
      </c>
      <c r="S988">
        <f t="shared" si="17"/>
        <v>1</v>
      </c>
    </row>
    <row r="989" spans="9:19" ht="15" x14ac:dyDescent="0.2">
      <c r="I989" s="10"/>
      <c r="J989" s="10"/>
      <c r="K989" s="10"/>
      <c r="N989" s="7"/>
      <c r="O989" s="19">
        <f>((H989-1)*(1-(IF(I989="no",0,'month 3 only'!$B$3)))+1)</f>
        <v>5.0000000000000044E-2</v>
      </c>
      <c r="P989" s="19">
        <f t="shared" si="18"/>
        <v>0</v>
      </c>
      <c r="Q9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9" s="20">
        <f>IF(ISBLANK(N989),,IF(ISBLANK(H989),,(IF(N989="WON-EW",((((O989-1)*K989)*'month 3 only'!$B$2)+('month 3 only'!$B$2*(O989-1))),IF(N989="WON",((((O989-1)*K989)*'month 3 only'!$B$2)+('month 3 only'!$B$2*(O989-1))),IF(N989="PLACED",((((O989-1)*K989)*'month 3 only'!$B$2)-'month 3 only'!$B$2),IF(K989=0,-'month 3 only'!$B$2,IF(K989=0,-'month 3 only'!$B$2,-('month 3 only'!$B$2*2)))))))*D989))</f>
        <v>0</v>
      </c>
      <c r="S989">
        <f t="shared" ref="S989:S1052" si="19">IF(ISBLANK(L989),1,IF(ISBLANK(M989),2,99))</f>
        <v>1</v>
      </c>
    </row>
    <row r="990" spans="9:19" ht="15" x14ac:dyDescent="0.2">
      <c r="I990" s="10"/>
      <c r="J990" s="10"/>
      <c r="K990" s="10"/>
      <c r="N990" s="7"/>
      <c r="O990" s="19">
        <f>((H990-1)*(1-(IF(I990="no",0,'month 3 only'!$B$3)))+1)</f>
        <v>5.0000000000000044E-2</v>
      </c>
      <c r="P990" s="19">
        <f t="shared" si="18"/>
        <v>0</v>
      </c>
      <c r="Q9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0" s="20">
        <f>IF(ISBLANK(N990),,IF(ISBLANK(H990),,(IF(N990="WON-EW",((((O990-1)*K990)*'month 3 only'!$B$2)+('month 3 only'!$B$2*(O990-1))),IF(N990="WON",((((O990-1)*K990)*'month 3 only'!$B$2)+('month 3 only'!$B$2*(O990-1))),IF(N990="PLACED",((((O990-1)*K990)*'month 3 only'!$B$2)-'month 3 only'!$B$2),IF(K990=0,-'month 3 only'!$B$2,IF(K990=0,-'month 3 only'!$B$2,-('month 3 only'!$B$2*2)))))))*D990))</f>
        <v>0</v>
      </c>
      <c r="S990">
        <f t="shared" si="19"/>
        <v>1</v>
      </c>
    </row>
    <row r="991" spans="9:19" ht="15" x14ac:dyDescent="0.2">
      <c r="I991" s="10"/>
      <c r="J991" s="10"/>
      <c r="K991" s="10"/>
      <c r="N991" s="7"/>
      <c r="O991" s="19">
        <f>((H991-1)*(1-(IF(I991="no",0,'month 3 only'!$B$3)))+1)</f>
        <v>5.0000000000000044E-2</v>
      </c>
      <c r="P991" s="19">
        <f t="shared" si="18"/>
        <v>0</v>
      </c>
      <c r="Q9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1" s="20">
        <f>IF(ISBLANK(N991),,IF(ISBLANK(H991),,(IF(N991="WON-EW",((((O991-1)*K991)*'month 3 only'!$B$2)+('month 3 only'!$B$2*(O991-1))),IF(N991="WON",((((O991-1)*K991)*'month 3 only'!$B$2)+('month 3 only'!$B$2*(O991-1))),IF(N991="PLACED",((((O991-1)*K991)*'month 3 only'!$B$2)-'month 3 only'!$B$2),IF(K991=0,-'month 3 only'!$B$2,IF(K991=0,-'month 3 only'!$B$2,-('month 3 only'!$B$2*2)))))))*D991))</f>
        <v>0</v>
      </c>
      <c r="S991">
        <f t="shared" si="19"/>
        <v>1</v>
      </c>
    </row>
    <row r="992" spans="9:19" ht="15" x14ac:dyDescent="0.2">
      <c r="I992" s="10"/>
      <c r="J992" s="10"/>
      <c r="K992" s="10"/>
      <c r="N992" s="7"/>
      <c r="O992" s="19">
        <f>((H992-1)*(1-(IF(I992="no",0,'month 3 only'!$B$3)))+1)</f>
        <v>5.0000000000000044E-2</v>
      </c>
      <c r="P992" s="19">
        <f t="shared" si="18"/>
        <v>0</v>
      </c>
      <c r="Q9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2" s="20">
        <f>IF(ISBLANK(N992),,IF(ISBLANK(H992),,(IF(N992="WON-EW",((((O992-1)*K992)*'month 3 only'!$B$2)+('month 3 only'!$B$2*(O992-1))),IF(N992="WON",((((O992-1)*K992)*'month 3 only'!$B$2)+('month 3 only'!$B$2*(O992-1))),IF(N992="PLACED",((((O992-1)*K992)*'month 3 only'!$B$2)-'month 3 only'!$B$2),IF(K992=0,-'month 3 only'!$B$2,IF(K992=0,-'month 3 only'!$B$2,-('month 3 only'!$B$2*2)))))))*D992))</f>
        <v>0</v>
      </c>
      <c r="S992">
        <f t="shared" si="19"/>
        <v>1</v>
      </c>
    </row>
    <row r="993" spans="9:19" ht="15" x14ac:dyDescent="0.2">
      <c r="I993" s="10"/>
      <c r="J993" s="10"/>
      <c r="K993" s="10"/>
      <c r="N993" s="7"/>
      <c r="O993" s="19">
        <f>((H993-1)*(1-(IF(I993="no",0,'month 3 only'!$B$3)))+1)</f>
        <v>5.0000000000000044E-2</v>
      </c>
      <c r="P993" s="19">
        <f t="shared" si="18"/>
        <v>0</v>
      </c>
      <c r="Q9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3" s="20">
        <f>IF(ISBLANK(N993),,IF(ISBLANK(H993),,(IF(N993="WON-EW",((((O993-1)*K993)*'month 3 only'!$B$2)+('month 3 only'!$B$2*(O993-1))),IF(N993="WON",((((O993-1)*K993)*'month 3 only'!$B$2)+('month 3 only'!$B$2*(O993-1))),IF(N993="PLACED",((((O993-1)*K993)*'month 3 only'!$B$2)-'month 3 only'!$B$2),IF(K993=0,-'month 3 only'!$B$2,IF(K993=0,-'month 3 only'!$B$2,-('month 3 only'!$B$2*2)))))))*D993))</f>
        <v>0</v>
      </c>
      <c r="S993">
        <f t="shared" si="19"/>
        <v>1</v>
      </c>
    </row>
    <row r="994" spans="9:19" ht="15" x14ac:dyDescent="0.2">
      <c r="I994" s="10"/>
      <c r="J994" s="10"/>
      <c r="K994" s="10"/>
      <c r="N994" s="7"/>
      <c r="O994" s="19">
        <f>((H994-1)*(1-(IF(I994="no",0,'month 3 only'!$B$3)))+1)</f>
        <v>5.0000000000000044E-2</v>
      </c>
      <c r="P994" s="19">
        <f t="shared" si="18"/>
        <v>0</v>
      </c>
      <c r="Q9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4" s="20">
        <f>IF(ISBLANK(N994),,IF(ISBLANK(H994),,(IF(N994="WON-EW",((((O994-1)*K994)*'month 3 only'!$B$2)+('month 3 only'!$B$2*(O994-1))),IF(N994="WON",((((O994-1)*K994)*'month 3 only'!$B$2)+('month 3 only'!$B$2*(O994-1))),IF(N994="PLACED",((((O994-1)*K994)*'month 3 only'!$B$2)-'month 3 only'!$B$2),IF(K994=0,-'month 3 only'!$B$2,IF(K994=0,-'month 3 only'!$B$2,-('month 3 only'!$B$2*2)))))))*D994))</f>
        <v>0</v>
      </c>
      <c r="S994">
        <f t="shared" si="19"/>
        <v>1</v>
      </c>
    </row>
    <row r="995" spans="9:19" ht="15" x14ac:dyDescent="0.2">
      <c r="I995" s="10"/>
      <c r="J995" s="10"/>
      <c r="K995" s="10"/>
      <c r="N995" s="7"/>
      <c r="O995" s="19">
        <f>((H995-1)*(1-(IF(I995="no",0,'month 3 only'!$B$3)))+1)</f>
        <v>5.0000000000000044E-2</v>
      </c>
      <c r="P995" s="19">
        <f t="shared" si="18"/>
        <v>0</v>
      </c>
      <c r="Q9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5" s="20">
        <f>IF(ISBLANK(N995),,IF(ISBLANK(H995),,(IF(N995="WON-EW",((((O995-1)*K995)*'month 3 only'!$B$2)+('month 3 only'!$B$2*(O995-1))),IF(N995="WON",((((O995-1)*K995)*'month 3 only'!$B$2)+('month 3 only'!$B$2*(O995-1))),IF(N995="PLACED",((((O995-1)*K995)*'month 3 only'!$B$2)-'month 3 only'!$B$2),IF(K995=0,-'month 3 only'!$B$2,IF(K995=0,-'month 3 only'!$B$2,-('month 3 only'!$B$2*2)))))))*D995))</f>
        <v>0</v>
      </c>
      <c r="S995">
        <f t="shared" si="19"/>
        <v>1</v>
      </c>
    </row>
    <row r="996" spans="9:19" ht="15" x14ac:dyDescent="0.2">
      <c r="I996" s="10"/>
      <c r="J996" s="10"/>
      <c r="K996" s="10"/>
      <c r="N996" s="7"/>
      <c r="O996" s="19">
        <f>((H996-1)*(1-(IF(I996="no",0,'month 3 only'!$B$3)))+1)</f>
        <v>5.0000000000000044E-2</v>
      </c>
      <c r="P996" s="19">
        <f t="shared" si="18"/>
        <v>0</v>
      </c>
      <c r="Q9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6" s="20">
        <f>IF(ISBLANK(N996),,IF(ISBLANK(H996),,(IF(N996="WON-EW",((((O996-1)*K996)*'month 3 only'!$B$2)+('month 3 only'!$B$2*(O996-1))),IF(N996="WON",((((O996-1)*K996)*'month 3 only'!$B$2)+('month 3 only'!$B$2*(O996-1))),IF(N996="PLACED",((((O996-1)*K996)*'month 3 only'!$B$2)-'month 3 only'!$B$2),IF(K996=0,-'month 3 only'!$B$2,IF(K996=0,-'month 3 only'!$B$2,-('month 3 only'!$B$2*2)))))))*D996))</f>
        <v>0</v>
      </c>
      <c r="S996">
        <f t="shared" si="19"/>
        <v>1</v>
      </c>
    </row>
    <row r="997" spans="9:19" ht="15" x14ac:dyDescent="0.2">
      <c r="I997" s="10"/>
      <c r="J997" s="10"/>
      <c r="K997" s="10"/>
      <c r="N997" s="7"/>
      <c r="O997" s="19">
        <f>((H997-1)*(1-(IF(I997="no",0,'month 3 only'!$B$3)))+1)</f>
        <v>5.0000000000000044E-2</v>
      </c>
      <c r="P997" s="19">
        <f t="shared" si="18"/>
        <v>0</v>
      </c>
      <c r="Q9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7" s="20">
        <f>IF(ISBLANK(N997),,IF(ISBLANK(H997),,(IF(N997="WON-EW",((((O997-1)*K997)*'month 3 only'!$B$2)+('month 3 only'!$B$2*(O997-1))),IF(N997="WON",((((O997-1)*K997)*'month 3 only'!$B$2)+('month 3 only'!$B$2*(O997-1))),IF(N997="PLACED",((((O997-1)*K997)*'month 3 only'!$B$2)-'month 3 only'!$B$2),IF(K997=0,-'month 3 only'!$B$2,IF(K997=0,-'month 3 only'!$B$2,-('month 3 only'!$B$2*2)))))))*D997))</f>
        <v>0</v>
      </c>
      <c r="S997">
        <f t="shared" si="19"/>
        <v>1</v>
      </c>
    </row>
    <row r="998" spans="9:19" ht="15" x14ac:dyDescent="0.2">
      <c r="I998" s="10"/>
      <c r="J998" s="10"/>
      <c r="K998" s="10"/>
      <c r="N998" s="7"/>
      <c r="O998" s="19">
        <f>((H998-1)*(1-(IF(I998="no",0,'month 3 only'!$B$3)))+1)</f>
        <v>5.0000000000000044E-2</v>
      </c>
      <c r="P998" s="19">
        <f t="shared" si="18"/>
        <v>0</v>
      </c>
      <c r="Q9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8" s="20">
        <f>IF(ISBLANK(N998),,IF(ISBLANK(H998),,(IF(N998="WON-EW",((((O998-1)*K998)*'month 3 only'!$B$2)+('month 3 only'!$B$2*(O998-1))),IF(N998="WON",((((O998-1)*K998)*'month 3 only'!$B$2)+('month 3 only'!$B$2*(O998-1))),IF(N998="PLACED",((((O998-1)*K998)*'month 3 only'!$B$2)-'month 3 only'!$B$2),IF(K998=0,-'month 3 only'!$B$2,IF(K998=0,-'month 3 only'!$B$2,-('month 3 only'!$B$2*2)))))))*D998))</f>
        <v>0</v>
      </c>
      <c r="S998">
        <f t="shared" si="19"/>
        <v>1</v>
      </c>
    </row>
    <row r="999" spans="9:19" ht="15" x14ac:dyDescent="0.2">
      <c r="I999" s="10"/>
      <c r="J999" s="10"/>
      <c r="K999" s="10"/>
      <c r="N999" s="7"/>
      <c r="O999" s="19">
        <f>((H999-1)*(1-(IF(I999="no",0,'month 3 only'!$B$3)))+1)</f>
        <v>5.0000000000000044E-2</v>
      </c>
      <c r="P999" s="19">
        <f t="shared" si="18"/>
        <v>0</v>
      </c>
      <c r="Q9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9" s="20">
        <f>IF(ISBLANK(N999),,IF(ISBLANK(H999),,(IF(N999="WON-EW",((((O999-1)*K999)*'month 3 only'!$B$2)+('month 3 only'!$B$2*(O999-1))),IF(N999="WON",((((O999-1)*K999)*'month 3 only'!$B$2)+('month 3 only'!$B$2*(O999-1))),IF(N999="PLACED",((((O999-1)*K999)*'month 3 only'!$B$2)-'month 3 only'!$B$2),IF(K999=0,-'month 3 only'!$B$2,IF(K999=0,-'month 3 only'!$B$2,-('month 3 only'!$B$2*2)))))))*D999))</f>
        <v>0</v>
      </c>
      <c r="S999">
        <f t="shared" si="19"/>
        <v>1</v>
      </c>
    </row>
    <row r="1000" spans="9:19" ht="15" x14ac:dyDescent="0.2">
      <c r="I1000" s="10"/>
      <c r="J1000" s="10"/>
      <c r="K1000" s="10"/>
      <c r="N1000" s="7"/>
      <c r="O1000" s="19">
        <f>((H1000-1)*(1-(IF(I1000="no",0,'month 3 only'!$B$3)))+1)</f>
        <v>5.0000000000000044E-2</v>
      </c>
      <c r="P1000" s="19">
        <f t="shared" si="18"/>
        <v>0</v>
      </c>
      <c r="Q10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0" s="20">
        <f>IF(ISBLANK(N1000),,IF(ISBLANK(H1000),,(IF(N1000="WON-EW",((((O1000-1)*K1000)*'month 3 only'!$B$2)+('month 3 only'!$B$2*(O1000-1))),IF(N1000="WON",((((O1000-1)*K1000)*'month 3 only'!$B$2)+('month 3 only'!$B$2*(O1000-1))),IF(N1000="PLACED",((((O1000-1)*K1000)*'month 3 only'!$B$2)-'month 3 only'!$B$2),IF(K1000=0,-'month 3 only'!$B$2,IF(K1000=0,-'month 3 only'!$B$2,-('month 3 only'!$B$2*2)))))))*D1000))</f>
        <v>0</v>
      </c>
      <c r="S1000">
        <f t="shared" si="19"/>
        <v>1</v>
      </c>
    </row>
    <row r="1001" spans="9:19" ht="15" x14ac:dyDescent="0.2">
      <c r="I1001" s="10"/>
      <c r="J1001" s="10"/>
      <c r="K1001" s="10"/>
      <c r="N1001" s="7"/>
      <c r="O1001" s="19">
        <f>((H1001-1)*(1-(IF(I1001="no",0,'month 3 only'!$B$3)))+1)</f>
        <v>5.0000000000000044E-2</v>
      </c>
      <c r="P1001" s="19">
        <f t="shared" si="18"/>
        <v>0</v>
      </c>
      <c r="Q10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1" s="20">
        <f>IF(ISBLANK(N1001),,IF(ISBLANK(H1001),,(IF(N1001="WON-EW",((((O1001-1)*K1001)*'month 3 only'!$B$2)+('month 3 only'!$B$2*(O1001-1))),IF(N1001="WON",((((O1001-1)*K1001)*'month 3 only'!$B$2)+('month 3 only'!$B$2*(O1001-1))),IF(N1001="PLACED",((((O1001-1)*K1001)*'month 3 only'!$B$2)-'month 3 only'!$B$2),IF(K1001=0,-'month 3 only'!$B$2,IF(K1001=0,-'month 3 only'!$B$2,-('month 3 only'!$B$2*2)))))))*D1001))</f>
        <v>0</v>
      </c>
      <c r="S1001">
        <f t="shared" si="19"/>
        <v>1</v>
      </c>
    </row>
    <row r="1002" spans="9:19" ht="15" x14ac:dyDescent="0.2">
      <c r="I1002" s="10"/>
      <c r="J1002" s="10"/>
      <c r="K1002" s="10"/>
      <c r="N1002" s="7"/>
      <c r="O1002" s="19">
        <f>((H1002-1)*(1-(IF(I1002="no",0,'month 3 only'!$B$3)))+1)</f>
        <v>5.0000000000000044E-2</v>
      </c>
      <c r="P1002" s="19">
        <f t="shared" si="18"/>
        <v>0</v>
      </c>
      <c r="Q10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2" s="20">
        <f>IF(ISBLANK(N1002),,IF(ISBLANK(H1002),,(IF(N1002="WON-EW",((((O1002-1)*K1002)*'month 3 only'!$B$2)+('month 3 only'!$B$2*(O1002-1))),IF(N1002="WON",((((O1002-1)*K1002)*'month 3 only'!$B$2)+('month 3 only'!$B$2*(O1002-1))),IF(N1002="PLACED",((((O1002-1)*K1002)*'month 3 only'!$B$2)-'month 3 only'!$B$2),IF(K1002=0,-'month 3 only'!$B$2,IF(K1002=0,-'month 3 only'!$B$2,-('month 3 only'!$B$2*2)))))))*D1002))</f>
        <v>0</v>
      </c>
      <c r="S1002">
        <f t="shared" si="19"/>
        <v>1</v>
      </c>
    </row>
    <row r="1003" spans="9:19" ht="15" x14ac:dyDescent="0.2">
      <c r="I1003" s="10"/>
      <c r="J1003" s="10"/>
      <c r="K1003" s="10"/>
      <c r="N1003" s="7"/>
      <c r="O1003" s="19">
        <f>((H1003-1)*(1-(IF(I1003="no",0,'month 3 only'!$B$3)))+1)</f>
        <v>5.0000000000000044E-2</v>
      </c>
      <c r="P1003" s="19">
        <f t="shared" si="18"/>
        <v>0</v>
      </c>
      <c r="Q10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3" s="20">
        <f>IF(ISBLANK(N1003),,IF(ISBLANK(H1003),,(IF(N1003="WON-EW",((((O1003-1)*K1003)*'month 3 only'!$B$2)+('month 3 only'!$B$2*(O1003-1))),IF(N1003="WON",((((O1003-1)*K1003)*'month 3 only'!$B$2)+('month 3 only'!$B$2*(O1003-1))),IF(N1003="PLACED",((((O1003-1)*K1003)*'month 3 only'!$B$2)-'month 3 only'!$B$2),IF(K1003=0,-'month 3 only'!$B$2,IF(K1003=0,-'month 3 only'!$B$2,-('month 3 only'!$B$2*2)))))))*D1003))</f>
        <v>0</v>
      </c>
      <c r="S1003">
        <f t="shared" si="19"/>
        <v>1</v>
      </c>
    </row>
    <row r="1004" spans="9:19" ht="15" x14ac:dyDescent="0.2">
      <c r="I1004" s="10"/>
      <c r="J1004" s="10"/>
      <c r="K1004" s="10"/>
      <c r="N1004" s="7"/>
      <c r="O1004" s="19">
        <f>((H1004-1)*(1-(IF(I1004="no",0,'month 3 only'!$B$3)))+1)</f>
        <v>5.0000000000000044E-2</v>
      </c>
      <c r="P1004" s="19">
        <f t="shared" si="18"/>
        <v>0</v>
      </c>
      <c r="Q10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4" s="20">
        <f>IF(ISBLANK(N1004),,IF(ISBLANK(H1004),,(IF(N1004="WON-EW",((((O1004-1)*K1004)*'month 3 only'!$B$2)+('month 3 only'!$B$2*(O1004-1))),IF(N1004="WON",((((O1004-1)*K1004)*'month 3 only'!$B$2)+('month 3 only'!$B$2*(O1004-1))),IF(N1004="PLACED",((((O1004-1)*K1004)*'month 3 only'!$B$2)-'month 3 only'!$B$2),IF(K1004=0,-'month 3 only'!$B$2,IF(K1004=0,-'month 3 only'!$B$2,-('month 3 only'!$B$2*2)))))))*D1004))</f>
        <v>0</v>
      </c>
      <c r="S1004">
        <f t="shared" si="19"/>
        <v>1</v>
      </c>
    </row>
    <row r="1005" spans="9:19" ht="15" x14ac:dyDescent="0.2">
      <c r="I1005" s="10"/>
      <c r="J1005" s="10"/>
      <c r="K1005" s="10"/>
      <c r="N1005" s="7"/>
      <c r="O1005" s="19">
        <f>((H1005-1)*(1-(IF(I1005="no",0,'month 3 only'!$B$3)))+1)</f>
        <v>5.0000000000000044E-2</v>
      </c>
      <c r="P1005" s="19">
        <f t="shared" si="18"/>
        <v>0</v>
      </c>
      <c r="Q10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5" s="20">
        <f>IF(ISBLANK(N1005),,IF(ISBLANK(H1005),,(IF(N1005="WON-EW",((((O1005-1)*K1005)*'month 3 only'!$B$2)+('month 3 only'!$B$2*(O1005-1))),IF(N1005="WON",((((O1005-1)*K1005)*'month 3 only'!$B$2)+('month 3 only'!$B$2*(O1005-1))),IF(N1005="PLACED",((((O1005-1)*K1005)*'month 3 only'!$B$2)-'month 3 only'!$B$2),IF(K1005=0,-'month 3 only'!$B$2,IF(K1005=0,-'month 3 only'!$B$2,-('month 3 only'!$B$2*2)))))))*D1005))</f>
        <v>0</v>
      </c>
      <c r="S1005">
        <f t="shared" si="19"/>
        <v>1</v>
      </c>
    </row>
    <row r="1006" spans="9:19" ht="15" x14ac:dyDescent="0.2">
      <c r="I1006" s="10"/>
      <c r="J1006" s="10"/>
      <c r="K1006" s="10"/>
      <c r="N1006" s="7"/>
      <c r="O1006" s="19">
        <f>((H1006-1)*(1-(IF(I1006="no",0,'month 3 only'!$B$3)))+1)</f>
        <v>5.0000000000000044E-2</v>
      </c>
      <c r="P1006" s="19">
        <f t="shared" si="18"/>
        <v>0</v>
      </c>
      <c r="Q10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6" s="20">
        <f>IF(ISBLANK(N1006),,IF(ISBLANK(H1006),,(IF(N1006="WON-EW",((((O1006-1)*K1006)*'month 3 only'!$B$2)+('month 3 only'!$B$2*(O1006-1))),IF(N1006="WON",((((O1006-1)*K1006)*'month 3 only'!$B$2)+('month 3 only'!$B$2*(O1006-1))),IF(N1006="PLACED",((((O1006-1)*K1006)*'month 3 only'!$B$2)-'month 3 only'!$B$2),IF(K1006=0,-'month 3 only'!$B$2,IF(K1006=0,-'month 3 only'!$B$2,-('month 3 only'!$B$2*2)))))))*D1006))</f>
        <v>0</v>
      </c>
      <c r="S1006">
        <f t="shared" si="19"/>
        <v>1</v>
      </c>
    </row>
    <row r="1007" spans="9:19" ht="15" x14ac:dyDescent="0.2">
      <c r="I1007" s="10"/>
      <c r="J1007" s="10"/>
      <c r="K1007" s="10"/>
      <c r="N1007" s="7"/>
      <c r="O1007" s="19">
        <f>((H1007-1)*(1-(IF(I1007="no",0,'month 3 only'!$B$3)))+1)</f>
        <v>5.0000000000000044E-2</v>
      </c>
      <c r="P1007" s="19">
        <f t="shared" si="18"/>
        <v>0</v>
      </c>
      <c r="Q10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7" s="20">
        <f>IF(ISBLANK(N1007),,IF(ISBLANK(H1007),,(IF(N1007="WON-EW",((((O1007-1)*K1007)*'month 3 only'!$B$2)+('month 3 only'!$B$2*(O1007-1))),IF(N1007="WON",((((O1007-1)*K1007)*'month 3 only'!$B$2)+('month 3 only'!$B$2*(O1007-1))),IF(N1007="PLACED",((((O1007-1)*K1007)*'month 3 only'!$B$2)-'month 3 only'!$B$2),IF(K1007=0,-'month 3 only'!$B$2,IF(K1007=0,-'month 3 only'!$B$2,-('month 3 only'!$B$2*2)))))))*D1007))</f>
        <v>0</v>
      </c>
      <c r="S1007">
        <f t="shared" si="19"/>
        <v>1</v>
      </c>
    </row>
    <row r="1008" spans="9:19" ht="15" x14ac:dyDescent="0.2">
      <c r="I1008" s="10"/>
      <c r="J1008" s="10"/>
      <c r="K1008" s="10"/>
      <c r="N1008" s="7"/>
      <c r="O1008" s="19">
        <f>((H1008-1)*(1-(IF(I1008="no",0,'month 3 only'!$B$3)))+1)</f>
        <v>5.0000000000000044E-2</v>
      </c>
      <c r="P1008" s="19">
        <f t="shared" si="18"/>
        <v>0</v>
      </c>
      <c r="Q10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8" s="20">
        <f>IF(ISBLANK(N1008),,IF(ISBLANK(H1008),,(IF(N1008="WON-EW",((((O1008-1)*K1008)*'month 3 only'!$B$2)+('month 3 only'!$B$2*(O1008-1))),IF(N1008="WON",((((O1008-1)*K1008)*'month 3 only'!$B$2)+('month 3 only'!$B$2*(O1008-1))),IF(N1008="PLACED",((((O1008-1)*K1008)*'month 3 only'!$B$2)-'month 3 only'!$B$2),IF(K1008=0,-'month 3 only'!$B$2,IF(K1008=0,-'month 3 only'!$B$2,-('month 3 only'!$B$2*2)))))))*D1008))</f>
        <v>0</v>
      </c>
      <c r="S1008">
        <f t="shared" si="19"/>
        <v>1</v>
      </c>
    </row>
    <row r="1009" spans="9:19" ht="15" x14ac:dyDescent="0.2">
      <c r="I1009" s="10"/>
      <c r="J1009" s="10"/>
      <c r="K1009" s="10"/>
      <c r="N1009" s="7"/>
      <c r="O1009" s="19">
        <f>((H1009-1)*(1-(IF(I1009="no",0,'month 3 only'!$B$3)))+1)</f>
        <v>5.0000000000000044E-2</v>
      </c>
      <c r="P1009" s="19">
        <f t="shared" si="18"/>
        <v>0</v>
      </c>
      <c r="Q10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9" s="20">
        <f>IF(ISBLANK(N1009),,IF(ISBLANK(H1009),,(IF(N1009="WON-EW",((((O1009-1)*K1009)*'month 3 only'!$B$2)+('month 3 only'!$B$2*(O1009-1))),IF(N1009="WON",((((O1009-1)*K1009)*'month 3 only'!$B$2)+('month 3 only'!$B$2*(O1009-1))),IF(N1009="PLACED",((((O1009-1)*K1009)*'month 3 only'!$B$2)-'month 3 only'!$B$2),IF(K1009=0,-'month 3 only'!$B$2,IF(K1009=0,-'month 3 only'!$B$2,-('month 3 only'!$B$2*2)))))))*D1009))</f>
        <v>0</v>
      </c>
      <c r="S1009">
        <f t="shared" si="19"/>
        <v>1</v>
      </c>
    </row>
    <row r="1010" spans="9:19" ht="15" x14ac:dyDescent="0.2">
      <c r="I1010" s="10"/>
      <c r="J1010" s="10"/>
      <c r="K1010" s="10"/>
      <c r="N1010" s="7"/>
      <c r="O1010" s="19">
        <f>((H1010-1)*(1-(IF(I1010="no",0,'month 3 only'!$B$3)))+1)</f>
        <v>5.0000000000000044E-2</v>
      </c>
      <c r="P1010" s="19">
        <f t="shared" si="18"/>
        <v>0</v>
      </c>
      <c r="Q10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0" s="20">
        <f>IF(ISBLANK(N1010),,IF(ISBLANK(H1010),,(IF(N1010="WON-EW",((((O1010-1)*K1010)*'month 3 only'!$B$2)+('month 3 only'!$B$2*(O1010-1))),IF(N1010="WON",((((O1010-1)*K1010)*'month 3 only'!$B$2)+('month 3 only'!$B$2*(O1010-1))),IF(N1010="PLACED",((((O1010-1)*K1010)*'month 3 only'!$B$2)-'month 3 only'!$B$2),IF(K1010=0,-'month 3 only'!$B$2,IF(K1010=0,-'month 3 only'!$B$2,-('month 3 only'!$B$2*2)))))))*D1010))</f>
        <v>0</v>
      </c>
      <c r="S1010">
        <f t="shared" si="19"/>
        <v>1</v>
      </c>
    </row>
    <row r="1011" spans="9:19" ht="15" x14ac:dyDescent="0.2">
      <c r="I1011" s="10"/>
      <c r="J1011" s="10"/>
      <c r="K1011" s="10"/>
      <c r="N1011" s="7"/>
      <c r="O1011" s="19">
        <f>((H1011-1)*(1-(IF(I1011="no",0,'month 3 only'!$B$3)))+1)</f>
        <v>5.0000000000000044E-2</v>
      </c>
      <c r="P1011" s="19">
        <f t="shared" si="18"/>
        <v>0</v>
      </c>
      <c r="Q10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1" s="20">
        <f>IF(ISBLANK(N1011),,IF(ISBLANK(H1011),,(IF(N1011="WON-EW",((((O1011-1)*K1011)*'month 3 only'!$B$2)+('month 3 only'!$B$2*(O1011-1))),IF(N1011="WON",((((O1011-1)*K1011)*'month 3 only'!$B$2)+('month 3 only'!$B$2*(O1011-1))),IF(N1011="PLACED",((((O1011-1)*K1011)*'month 3 only'!$B$2)-'month 3 only'!$B$2),IF(K1011=0,-'month 3 only'!$B$2,IF(K1011=0,-'month 3 only'!$B$2,-('month 3 only'!$B$2*2)))))))*D1011))</f>
        <v>0</v>
      </c>
      <c r="S1011">
        <f t="shared" si="19"/>
        <v>1</v>
      </c>
    </row>
    <row r="1012" spans="9:19" ht="15" x14ac:dyDescent="0.2">
      <c r="I1012" s="10"/>
      <c r="J1012" s="10"/>
      <c r="K1012" s="10"/>
      <c r="N1012" s="7"/>
      <c r="O1012" s="19">
        <f>((H1012-1)*(1-(IF(I1012="no",0,'month 3 only'!$B$3)))+1)</f>
        <v>5.0000000000000044E-2</v>
      </c>
      <c r="P1012" s="19">
        <f t="shared" si="18"/>
        <v>0</v>
      </c>
      <c r="Q10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2" s="20">
        <f>IF(ISBLANK(N1012),,IF(ISBLANK(H1012),,(IF(N1012="WON-EW",((((O1012-1)*K1012)*'month 3 only'!$B$2)+('month 3 only'!$B$2*(O1012-1))),IF(N1012="WON",((((O1012-1)*K1012)*'month 3 only'!$B$2)+('month 3 only'!$B$2*(O1012-1))),IF(N1012="PLACED",((((O1012-1)*K1012)*'month 3 only'!$B$2)-'month 3 only'!$B$2),IF(K1012=0,-'month 3 only'!$B$2,IF(K1012=0,-'month 3 only'!$B$2,-('month 3 only'!$B$2*2)))))))*D1012))</f>
        <v>0</v>
      </c>
      <c r="S1012">
        <f t="shared" si="19"/>
        <v>1</v>
      </c>
    </row>
    <row r="1013" spans="9:19" ht="15" x14ac:dyDescent="0.2">
      <c r="I1013" s="10"/>
      <c r="J1013" s="10"/>
      <c r="K1013" s="10"/>
      <c r="N1013" s="7"/>
      <c r="O1013" s="19">
        <f>((H1013-1)*(1-(IF(I1013="no",0,'month 3 only'!$B$3)))+1)</f>
        <v>5.0000000000000044E-2</v>
      </c>
      <c r="P1013" s="19">
        <f t="shared" si="18"/>
        <v>0</v>
      </c>
      <c r="Q10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3" s="20">
        <f>IF(ISBLANK(N1013),,IF(ISBLANK(H1013),,(IF(N1013="WON-EW",((((O1013-1)*K1013)*'month 3 only'!$B$2)+('month 3 only'!$B$2*(O1013-1))),IF(N1013="WON",((((O1013-1)*K1013)*'month 3 only'!$B$2)+('month 3 only'!$B$2*(O1013-1))),IF(N1013="PLACED",((((O1013-1)*K1013)*'month 3 only'!$B$2)-'month 3 only'!$B$2),IF(K1013=0,-'month 3 only'!$B$2,IF(K1013=0,-'month 3 only'!$B$2,-('month 3 only'!$B$2*2)))))))*D1013))</f>
        <v>0</v>
      </c>
      <c r="S1013">
        <f t="shared" si="19"/>
        <v>1</v>
      </c>
    </row>
    <row r="1014" spans="9:19" ht="15" x14ac:dyDescent="0.2">
      <c r="I1014" s="10"/>
      <c r="J1014" s="10"/>
      <c r="K1014" s="10"/>
      <c r="N1014" s="7"/>
      <c r="O1014" s="19">
        <f>((H1014-1)*(1-(IF(I1014="no",0,'month 3 only'!$B$3)))+1)</f>
        <v>5.0000000000000044E-2</v>
      </c>
      <c r="P1014" s="19">
        <f t="shared" si="18"/>
        <v>0</v>
      </c>
      <c r="Q10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4" s="20">
        <f>IF(ISBLANK(N1014),,IF(ISBLANK(H1014),,(IF(N1014="WON-EW",((((O1014-1)*K1014)*'month 3 only'!$B$2)+('month 3 only'!$B$2*(O1014-1))),IF(N1014="WON",((((O1014-1)*K1014)*'month 3 only'!$B$2)+('month 3 only'!$B$2*(O1014-1))),IF(N1014="PLACED",((((O1014-1)*K1014)*'month 3 only'!$B$2)-'month 3 only'!$B$2),IF(K1014=0,-'month 3 only'!$B$2,IF(K1014=0,-'month 3 only'!$B$2,-('month 3 only'!$B$2*2)))))))*D1014))</f>
        <v>0</v>
      </c>
      <c r="S1014">
        <f t="shared" si="19"/>
        <v>1</v>
      </c>
    </row>
    <row r="1015" spans="9:19" ht="15" x14ac:dyDescent="0.2">
      <c r="I1015" s="10"/>
      <c r="J1015" s="10"/>
      <c r="K1015" s="10"/>
      <c r="N1015" s="7"/>
      <c r="O1015" s="19">
        <f>((H1015-1)*(1-(IF(I1015="no",0,'month 3 only'!$B$3)))+1)</f>
        <v>5.0000000000000044E-2</v>
      </c>
      <c r="P1015" s="19">
        <f t="shared" si="18"/>
        <v>0</v>
      </c>
      <c r="Q10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5" s="20">
        <f>IF(ISBLANK(N1015),,IF(ISBLANK(H1015),,(IF(N1015="WON-EW",((((O1015-1)*K1015)*'month 3 only'!$B$2)+('month 3 only'!$B$2*(O1015-1))),IF(N1015="WON",((((O1015-1)*K1015)*'month 3 only'!$B$2)+('month 3 only'!$B$2*(O1015-1))),IF(N1015="PLACED",((((O1015-1)*K1015)*'month 3 only'!$B$2)-'month 3 only'!$B$2),IF(K1015=0,-'month 3 only'!$B$2,IF(K1015=0,-'month 3 only'!$B$2,-('month 3 only'!$B$2*2)))))))*D1015))</f>
        <v>0</v>
      </c>
      <c r="S1015">
        <f t="shared" si="19"/>
        <v>1</v>
      </c>
    </row>
    <row r="1016" spans="9:19" ht="15" x14ac:dyDescent="0.2">
      <c r="I1016" s="10"/>
      <c r="J1016" s="10"/>
      <c r="K1016" s="10"/>
      <c r="N1016" s="7"/>
      <c r="O1016" s="19">
        <f>((H1016-1)*(1-(IF(I1016="no",0,'month 3 only'!$B$3)))+1)</f>
        <v>5.0000000000000044E-2</v>
      </c>
      <c r="P1016" s="19">
        <f t="shared" si="18"/>
        <v>0</v>
      </c>
      <c r="Q10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6" s="20">
        <f>IF(ISBLANK(N1016),,IF(ISBLANK(H1016),,(IF(N1016="WON-EW",((((O1016-1)*K1016)*'month 3 only'!$B$2)+('month 3 only'!$B$2*(O1016-1))),IF(N1016="WON",((((O1016-1)*K1016)*'month 3 only'!$B$2)+('month 3 only'!$B$2*(O1016-1))),IF(N1016="PLACED",((((O1016-1)*K1016)*'month 3 only'!$B$2)-'month 3 only'!$B$2),IF(K1016=0,-'month 3 only'!$B$2,IF(K1016=0,-'month 3 only'!$B$2,-('month 3 only'!$B$2*2)))))))*D1016))</f>
        <v>0</v>
      </c>
      <c r="S1016">
        <f t="shared" si="19"/>
        <v>1</v>
      </c>
    </row>
    <row r="1017" spans="9:19" ht="15" x14ac:dyDescent="0.2">
      <c r="I1017" s="10"/>
      <c r="J1017" s="10"/>
      <c r="K1017" s="10"/>
      <c r="N1017" s="7"/>
      <c r="O1017" s="19">
        <f>((H1017-1)*(1-(IF(I1017="no",0,'month 3 only'!$B$3)))+1)</f>
        <v>5.0000000000000044E-2</v>
      </c>
      <c r="P1017" s="19">
        <f t="shared" si="18"/>
        <v>0</v>
      </c>
      <c r="Q10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7" s="20">
        <f>IF(ISBLANK(N1017),,IF(ISBLANK(H1017),,(IF(N1017="WON-EW",((((O1017-1)*K1017)*'month 3 only'!$B$2)+('month 3 only'!$B$2*(O1017-1))),IF(N1017="WON",((((O1017-1)*K1017)*'month 3 only'!$B$2)+('month 3 only'!$B$2*(O1017-1))),IF(N1017="PLACED",((((O1017-1)*K1017)*'month 3 only'!$B$2)-'month 3 only'!$B$2),IF(K1017=0,-'month 3 only'!$B$2,IF(K1017=0,-'month 3 only'!$B$2,-('month 3 only'!$B$2*2)))))))*D1017))</f>
        <v>0</v>
      </c>
      <c r="S1017">
        <f t="shared" si="19"/>
        <v>1</v>
      </c>
    </row>
    <row r="1018" spans="9:19" ht="15" x14ac:dyDescent="0.2">
      <c r="I1018" s="10"/>
      <c r="J1018" s="10"/>
      <c r="K1018" s="10"/>
      <c r="N1018" s="7"/>
      <c r="O1018" s="19">
        <f>((H1018-1)*(1-(IF(I1018="no",0,'month 3 only'!$B$3)))+1)</f>
        <v>5.0000000000000044E-2</v>
      </c>
      <c r="P1018" s="19">
        <f t="shared" si="18"/>
        <v>0</v>
      </c>
      <c r="Q10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8" s="20">
        <f>IF(ISBLANK(N1018),,IF(ISBLANK(H1018),,(IF(N1018="WON-EW",((((O1018-1)*K1018)*'month 3 only'!$B$2)+('month 3 only'!$B$2*(O1018-1))),IF(N1018="WON",((((O1018-1)*K1018)*'month 3 only'!$B$2)+('month 3 only'!$B$2*(O1018-1))),IF(N1018="PLACED",((((O1018-1)*K1018)*'month 3 only'!$B$2)-'month 3 only'!$B$2),IF(K1018=0,-'month 3 only'!$B$2,IF(K1018=0,-'month 3 only'!$B$2,-('month 3 only'!$B$2*2)))))))*D1018))</f>
        <v>0</v>
      </c>
      <c r="S1018">
        <f t="shared" si="19"/>
        <v>1</v>
      </c>
    </row>
    <row r="1019" spans="9:19" ht="15" x14ac:dyDescent="0.2">
      <c r="I1019" s="10"/>
      <c r="J1019" s="10"/>
      <c r="K1019" s="10"/>
      <c r="N1019" s="7"/>
      <c r="O1019" s="19">
        <f>((H1019-1)*(1-(IF(I1019="no",0,'month 3 only'!$B$3)))+1)</f>
        <v>5.0000000000000044E-2</v>
      </c>
      <c r="P1019" s="19">
        <f t="shared" si="18"/>
        <v>0</v>
      </c>
      <c r="Q10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9" s="20">
        <f>IF(ISBLANK(N1019),,IF(ISBLANK(H1019),,(IF(N1019="WON-EW",((((O1019-1)*K1019)*'month 3 only'!$B$2)+('month 3 only'!$B$2*(O1019-1))),IF(N1019="WON",((((O1019-1)*K1019)*'month 3 only'!$B$2)+('month 3 only'!$B$2*(O1019-1))),IF(N1019="PLACED",((((O1019-1)*K1019)*'month 3 only'!$B$2)-'month 3 only'!$B$2),IF(K1019=0,-'month 3 only'!$B$2,IF(K1019=0,-'month 3 only'!$B$2,-('month 3 only'!$B$2*2)))))))*D1019))</f>
        <v>0</v>
      </c>
      <c r="S1019">
        <f t="shared" si="19"/>
        <v>1</v>
      </c>
    </row>
    <row r="1020" spans="9:19" ht="15" x14ac:dyDescent="0.2">
      <c r="I1020" s="10"/>
      <c r="J1020" s="10"/>
      <c r="K1020" s="10"/>
      <c r="N1020" s="7"/>
      <c r="O1020" s="19">
        <f>((H1020-1)*(1-(IF(I1020="no",0,'month 3 only'!$B$3)))+1)</f>
        <v>5.0000000000000044E-2</v>
      </c>
      <c r="P1020" s="19">
        <f t="shared" si="18"/>
        <v>0</v>
      </c>
      <c r="Q10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0" s="20">
        <f>IF(ISBLANK(N1020),,IF(ISBLANK(H1020),,(IF(N1020="WON-EW",((((O1020-1)*K1020)*'month 3 only'!$B$2)+('month 3 only'!$B$2*(O1020-1))),IF(N1020="WON",((((O1020-1)*K1020)*'month 3 only'!$B$2)+('month 3 only'!$B$2*(O1020-1))),IF(N1020="PLACED",((((O1020-1)*K1020)*'month 3 only'!$B$2)-'month 3 only'!$B$2),IF(K1020=0,-'month 3 only'!$B$2,IF(K1020=0,-'month 3 only'!$B$2,-('month 3 only'!$B$2*2)))))))*D1020))</f>
        <v>0</v>
      </c>
      <c r="S1020">
        <f t="shared" si="19"/>
        <v>1</v>
      </c>
    </row>
    <row r="1021" spans="9:19" ht="15" x14ac:dyDescent="0.2">
      <c r="I1021" s="10"/>
      <c r="J1021" s="10"/>
      <c r="K1021" s="10"/>
      <c r="N1021" s="7"/>
      <c r="O1021" s="19">
        <f>((H1021-1)*(1-(IF(I1021="no",0,'month 3 only'!$B$3)))+1)</f>
        <v>5.0000000000000044E-2</v>
      </c>
      <c r="P1021" s="19">
        <f t="shared" si="18"/>
        <v>0</v>
      </c>
      <c r="Q10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1" s="20">
        <f>IF(ISBLANK(N1021),,IF(ISBLANK(H1021),,(IF(N1021="WON-EW",((((O1021-1)*K1021)*'month 3 only'!$B$2)+('month 3 only'!$B$2*(O1021-1))),IF(N1021="WON",((((O1021-1)*K1021)*'month 3 only'!$B$2)+('month 3 only'!$B$2*(O1021-1))),IF(N1021="PLACED",((((O1021-1)*K1021)*'month 3 only'!$B$2)-'month 3 only'!$B$2),IF(K1021=0,-'month 3 only'!$B$2,IF(K1021=0,-'month 3 only'!$B$2,-('month 3 only'!$B$2*2)))))))*D1021))</f>
        <v>0</v>
      </c>
      <c r="S1021">
        <f t="shared" si="19"/>
        <v>1</v>
      </c>
    </row>
    <row r="1022" spans="9:19" ht="15" x14ac:dyDescent="0.2">
      <c r="I1022" s="10"/>
      <c r="J1022" s="10"/>
      <c r="K1022" s="10"/>
      <c r="N1022" s="7"/>
      <c r="O1022" s="19">
        <f>((H1022-1)*(1-(IF(I1022="no",0,'month 3 only'!$B$3)))+1)</f>
        <v>5.0000000000000044E-2</v>
      </c>
      <c r="P1022" s="19">
        <f t="shared" si="18"/>
        <v>0</v>
      </c>
      <c r="Q10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2" s="20">
        <f>IF(ISBLANK(N1022),,IF(ISBLANK(H1022),,(IF(N1022="WON-EW",((((O1022-1)*K1022)*'month 3 only'!$B$2)+('month 3 only'!$B$2*(O1022-1))),IF(N1022="WON",((((O1022-1)*K1022)*'month 3 only'!$B$2)+('month 3 only'!$B$2*(O1022-1))),IF(N1022="PLACED",((((O1022-1)*K1022)*'month 3 only'!$B$2)-'month 3 only'!$B$2),IF(K1022=0,-'month 3 only'!$B$2,IF(K1022=0,-'month 3 only'!$B$2,-('month 3 only'!$B$2*2)))))))*D1022))</f>
        <v>0</v>
      </c>
      <c r="S1022">
        <f t="shared" si="19"/>
        <v>1</v>
      </c>
    </row>
    <row r="1023" spans="9:19" ht="15" x14ac:dyDescent="0.2">
      <c r="I1023" s="10"/>
      <c r="J1023" s="10"/>
      <c r="K1023" s="10"/>
      <c r="N1023" s="7"/>
      <c r="O1023" s="19">
        <f>((H1023-1)*(1-(IF(I1023="no",0,'month 3 only'!$B$3)))+1)</f>
        <v>5.0000000000000044E-2</v>
      </c>
      <c r="P1023" s="19">
        <f t="shared" si="18"/>
        <v>0</v>
      </c>
      <c r="Q10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3" s="20">
        <f>IF(ISBLANK(N1023),,IF(ISBLANK(H1023),,(IF(N1023="WON-EW",((((O1023-1)*K1023)*'month 3 only'!$B$2)+('month 3 only'!$B$2*(O1023-1))),IF(N1023="WON",((((O1023-1)*K1023)*'month 3 only'!$B$2)+('month 3 only'!$B$2*(O1023-1))),IF(N1023="PLACED",((((O1023-1)*K1023)*'month 3 only'!$B$2)-'month 3 only'!$B$2),IF(K1023=0,-'month 3 only'!$B$2,IF(K1023=0,-'month 3 only'!$B$2,-('month 3 only'!$B$2*2)))))))*D1023))</f>
        <v>0</v>
      </c>
      <c r="S1023">
        <f t="shared" si="19"/>
        <v>1</v>
      </c>
    </row>
    <row r="1024" spans="9:19" ht="15" x14ac:dyDescent="0.2">
      <c r="I1024" s="10"/>
      <c r="J1024" s="10"/>
      <c r="K1024" s="10"/>
      <c r="N1024" s="7"/>
      <c r="O1024" s="19">
        <f>((H1024-1)*(1-(IF(I1024="no",0,'month 3 only'!$B$3)))+1)</f>
        <v>5.0000000000000044E-2</v>
      </c>
      <c r="P1024" s="19">
        <f t="shared" si="18"/>
        <v>0</v>
      </c>
      <c r="Q10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4" s="20">
        <f>IF(ISBLANK(N1024),,IF(ISBLANK(H1024),,(IF(N1024="WON-EW",((((O1024-1)*K1024)*'month 3 only'!$B$2)+('month 3 only'!$B$2*(O1024-1))),IF(N1024="WON",((((O1024-1)*K1024)*'month 3 only'!$B$2)+('month 3 only'!$B$2*(O1024-1))),IF(N1024="PLACED",((((O1024-1)*K1024)*'month 3 only'!$B$2)-'month 3 only'!$B$2),IF(K1024=0,-'month 3 only'!$B$2,IF(K1024=0,-'month 3 only'!$B$2,-('month 3 only'!$B$2*2)))))))*D1024))</f>
        <v>0</v>
      </c>
      <c r="S1024">
        <f t="shared" si="19"/>
        <v>1</v>
      </c>
    </row>
    <row r="1025" spans="9:19" ht="15" x14ac:dyDescent="0.2">
      <c r="I1025" s="10"/>
      <c r="J1025" s="10"/>
      <c r="K1025" s="10"/>
      <c r="N1025" s="7"/>
      <c r="O1025" s="19">
        <f>((H1025-1)*(1-(IF(I1025="no",0,'month 3 only'!$B$3)))+1)</f>
        <v>5.0000000000000044E-2</v>
      </c>
      <c r="P1025" s="19">
        <f t="shared" si="18"/>
        <v>0</v>
      </c>
      <c r="Q10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5" s="20">
        <f>IF(ISBLANK(N1025),,IF(ISBLANK(H1025),,(IF(N1025="WON-EW",((((O1025-1)*K1025)*'month 3 only'!$B$2)+('month 3 only'!$B$2*(O1025-1))),IF(N1025="WON",((((O1025-1)*K1025)*'month 3 only'!$B$2)+('month 3 only'!$B$2*(O1025-1))),IF(N1025="PLACED",((((O1025-1)*K1025)*'month 3 only'!$B$2)-'month 3 only'!$B$2),IF(K1025=0,-'month 3 only'!$B$2,IF(K1025=0,-'month 3 only'!$B$2,-('month 3 only'!$B$2*2)))))))*D1025))</f>
        <v>0</v>
      </c>
      <c r="S1025">
        <f t="shared" si="19"/>
        <v>1</v>
      </c>
    </row>
    <row r="1026" spans="9:19" ht="15" x14ac:dyDescent="0.2">
      <c r="I1026" s="10"/>
      <c r="J1026" s="10"/>
      <c r="K1026" s="10"/>
      <c r="N1026" s="7"/>
      <c r="O1026" s="19">
        <f>((H1026-1)*(1-(IF(I1026="no",0,'month 3 only'!$B$3)))+1)</f>
        <v>5.0000000000000044E-2</v>
      </c>
      <c r="P1026" s="19">
        <f t="shared" si="18"/>
        <v>0</v>
      </c>
      <c r="Q10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6" s="20">
        <f>IF(ISBLANK(N1026),,IF(ISBLANK(H1026),,(IF(N1026="WON-EW",((((O1026-1)*K1026)*'month 3 only'!$B$2)+('month 3 only'!$B$2*(O1026-1))),IF(N1026="WON",((((O1026-1)*K1026)*'month 3 only'!$B$2)+('month 3 only'!$B$2*(O1026-1))),IF(N1026="PLACED",((((O1026-1)*K1026)*'month 3 only'!$B$2)-'month 3 only'!$B$2),IF(K1026=0,-'month 3 only'!$B$2,IF(K1026=0,-'month 3 only'!$B$2,-('month 3 only'!$B$2*2)))))))*D1026))</f>
        <v>0</v>
      </c>
      <c r="S1026">
        <f t="shared" si="19"/>
        <v>1</v>
      </c>
    </row>
    <row r="1027" spans="9:19" ht="15" x14ac:dyDescent="0.2">
      <c r="I1027" s="10"/>
      <c r="J1027" s="10"/>
      <c r="K1027" s="10"/>
      <c r="N1027" s="7"/>
      <c r="O1027" s="19">
        <f>((H1027-1)*(1-(IF(I1027="no",0,'month 3 only'!$B$3)))+1)</f>
        <v>5.0000000000000044E-2</v>
      </c>
      <c r="P1027" s="19">
        <f t="shared" si="18"/>
        <v>0</v>
      </c>
      <c r="Q10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7" s="20">
        <f>IF(ISBLANK(N1027),,IF(ISBLANK(H1027),,(IF(N1027="WON-EW",((((O1027-1)*K1027)*'month 3 only'!$B$2)+('month 3 only'!$B$2*(O1027-1))),IF(N1027="WON",((((O1027-1)*K1027)*'month 3 only'!$B$2)+('month 3 only'!$B$2*(O1027-1))),IF(N1027="PLACED",((((O1027-1)*K1027)*'month 3 only'!$B$2)-'month 3 only'!$B$2),IF(K1027=0,-'month 3 only'!$B$2,IF(K1027=0,-'month 3 only'!$B$2,-('month 3 only'!$B$2*2)))))))*D1027))</f>
        <v>0</v>
      </c>
      <c r="S1027">
        <f t="shared" si="19"/>
        <v>1</v>
      </c>
    </row>
    <row r="1028" spans="9:19" ht="15" x14ac:dyDescent="0.2">
      <c r="I1028" s="10"/>
      <c r="J1028" s="10"/>
      <c r="K1028" s="10"/>
      <c r="N1028" s="7"/>
      <c r="O1028" s="19">
        <f>((H1028-1)*(1-(IF(I1028="no",0,'month 3 only'!$B$3)))+1)</f>
        <v>5.0000000000000044E-2</v>
      </c>
      <c r="P1028" s="19">
        <f t="shared" si="18"/>
        <v>0</v>
      </c>
      <c r="Q10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8" s="20">
        <f>IF(ISBLANK(N1028),,IF(ISBLANK(H1028),,(IF(N1028="WON-EW",((((O1028-1)*K1028)*'month 3 only'!$B$2)+('month 3 only'!$B$2*(O1028-1))),IF(N1028="WON",((((O1028-1)*K1028)*'month 3 only'!$B$2)+('month 3 only'!$B$2*(O1028-1))),IF(N1028="PLACED",((((O1028-1)*K1028)*'month 3 only'!$B$2)-'month 3 only'!$B$2),IF(K1028=0,-'month 3 only'!$B$2,IF(K1028=0,-'month 3 only'!$B$2,-('month 3 only'!$B$2*2)))))))*D1028))</f>
        <v>0</v>
      </c>
      <c r="S1028">
        <f t="shared" si="19"/>
        <v>1</v>
      </c>
    </row>
    <row r="1029" spans="9:19" ht="15" x14ac:dyDescent="0.2">
      <c r="I1029" s="10"/>
      <c r="J1029" s="10"/>
      <c r="K1029" s="10"/>
      <c r="N1029" s="7"/>
      <c r="O1029" s="19">
        <f>((H1029-1)*(1-(IF(I1029="no",0,'month 3 only'!$B$3)))+1)</f>
        <v>5.0000000000000044E-2</v>
      </c>
      <c r="P1029" s="19">
        <f t="shared" si="18"/>
        <v>0</v>
      </c>
      <c r="Q10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9" s="20">
        <f>IF(ISBLANK(N1029),,IF(ISBLANK(H1029),,(IF(N1029="WON-EW",((((O1029-1)*K1029)*'month 3 only'!$B$2)+('month 3 only'!$B$2*(O1029-1))),IF(N1029="WON",((((O1029-1)*K1029)*'month 3 only'!$B$2)+('month 3 only'!$B$2*(O1029-1))),IF(N1029="PLACED",((((O1029-1)*K1029)*'month 3 only'!$B$2)-'month 3 only'!$B$2),IF(K1029=0,-'month 3 only'!$B$2,IF(K1029=0,-'month 3 only'!$B$2,-('month 3 only'!$B$2*2)))))))*D1029))</f>
        <v>0</v>
      </c>
      <c r="S1029">
        <f t="shared" si="19"/>
        <v>1</v>
      </c>
    </row>
    <row r="1030" spans="9:19" ht="15" x14ac:dyDescent="0.2">
      <c r="I1030" s="10"/>
      <c r="J1030" s="10"/>
      <c r="K1030" s="10"/>
      <c r="N1030" s="7"/>
      <c r="O1030" s="19">
        <f>((H1030-1)*(1-(IF(I1030="no",0,'month 3 only'!$B$3)))+1)</f>
        <v>5.0000000000000044E-2</v>
      </c>
      <c r="P1030" s="19">
        <f t="shared" si="18"/>
        <v>0</v>
      </c>
      <c r="Q10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0" s="20">
        <f>IF(ISBLANK(N1030),,IF(ISBLANK(H1030),,(IF(N1030="WON-EW",((((O1030-1)*K1030)*'month 3 only'!$B$2)+('month 3 only'!$B$2*(O1030-1))),IF(N1030="WON",((((O1030-1)*K1030)*'month 3 only'!$B$2)+('month 3 only'!$B$2*(O1030-1))),IF(N1030="PLACED",((((O1030-1)*K1030)*'month 3 only'!$B$2)-'month 3 only'!$B$2),IF(K1030=0,-'month 3 only'!$B$2,IF(K1030=0,-'month 3 only'!$B$2,-('month 3 only'!$B$2*2)))))))*D1030))</f>
        <v>0</v>
      </c>
      <c r="S1030">
        <f t="shared" si="19"/>
        <v>1</v>
      </c>
    </row>
    <row r="1031" spans="9:19" ht="15" x14ac:dyDescent="0.2">
      <c r="I1031" s="10"/>
      <c r="J1031" s="10"/>
      <c r="K1031" s="10"/>
      <c r="N1031" s="7"/>
      <c r="O1031" s="19">
        <f>((H1031-1)*(1-(IF(I1031="no",0,'month 3 only'!$B$3)))+1)</f>
        <v>5.0000000000000044E-2</v>
      </c>
      <c r="P1031" s="19">
        <f t="shared" si="18"/>
        <v>0</v>
      </c>
      <c r="Q10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1" s="20">
        <f>IF(ISBLANK(N1031),,IF(ISBLANK(H1031),,(IF(N1031="WON-EW",((((O1031-1)*K1031)*'month 3 only'!$B$2)+('month 3 only'!$B$2*(O1031-1))),IF(N1031="WON",((((O1031-1)*K1031)*'month 3 only'!$B$2)+('month 3 only'!$B$2*(O1031-1))),IF(N1031="PLACED",((((O1031-1)*K1031)*'month 3 only'!$B$2)-'month 3 only'!$B$2),IF(K1031=0,-'month 3 only'!$B$2,IF(K1031=0,-'month 3 only'!$B$2,-('month 3 only'!$B$2*2)))))))*D1031))</f>
        <v>0</v>
      </c>
      <c r="S1031">
        <f t="shared" si="19"/>
        <v>1</v>
      </c>
    </row>
    <row r="1032" spans="9:19" ht="15" x14ac:dyDescent="0.2">
      <c r="I1032" s="10"/>
      <c r="J1032" s="10"/>
      <c r="K1032" s="10"/>
      <c r="N1032" s="7"/>
      <c r="O1032" s="19">
        <f>((H1032-1)*(1-(IF(I1032="no",0,'month 3 only'!$B$3)))+1)</f>
        <v>5.0000000000000044E-2</v>
      </c>
      <c r="P1032" s="19">
        <f t="shared" si="18"/>
        <v>0</v>
      </c>
      <c r="Q10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2" s="20">
        <f>IF(ISBLANK(N1032),,IF(ISBLANK(H1032),,(IF(N1032="WON-EW",((((O1032-1)*K1032)*'month 3 only'!$B$2)+('month 3 only'!$B$2*(O1032-1))),IF(N1032="WON",((((O1032-1)*K1032)*'month 3 only'!$B$2)+('month 3 only'!$B$2*(O1032-1))),IF(N1032="PLACED",((((O1032-1)*K1032)*'month 3 only'!$B$2)-'month 3 only'!$B$2),IF(K1032=0,-'month 3 only'!$B$2,IF(K1032=0,-'month 3 only'!$B$2,-('month 3 only'!$B$2*2)))))))*D1032))</f>
        <v>0</v>
      </c>
      <c r="S1032">
        <f t="shared" si="19"/>
        <v>1</v>
      </c>
    </row>
    <row r="1033" spans="9:19" ht="15" x14ac:dyDescent="0.2">
      <c r="I1033" s="10"/>
      <c r="J1033" s="10"/>
      <c r="K1033" s="10"/>
      <c r="N1033" s="7"/>
      <c r="O1033" s="19">
        <f>((H1033-1)*(1-(IF(I1033="no",0,'month 3 only'!$B$3)))+1)</f>
        <v>5.0000000000000044E-2</v>
      </c>
      <c r="P1033" s="19">
        <f t="shared" si="18"/>
        <v>0</v>
      </c>
      <c r="Q10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3" s="20">
        <f>IF(ISBLANK(N1033),,IF(ISBLANK(H1033),,(IF(N1033="WON-EW",((((O1033-1)*K1033)*'month 3 only'!$B$2)+('month 3 only'!$B$2*(O1033-1))),IF(N1033="WON",((((O1033-1)*K1033)*'month 3 only'!$B$2)+('month 3 only'!$B$2*(O1033-1))),IF(N1033="PLACED",((((O1033-1)*K1033)*'month 3 only'!$B$2)-'month 3 only'!$B$2),IF(K1033=0,-'month 3 only'!$B$2,IF(K1033=0,-'month 3 only'!$B$2,-('month 3 only'!$B$2*2)))))))*D1033))</f>
        <v>0</v>
      </c>
      <c r="S1033">
        <f t="shared" si="19"/>
        <v>1</v>
      </c>
    </row>
    <row r="1034" spans="9:19" ht="15" x14ac:dyDescent="0.2">
      <c r="I1034" s="10"/>
      <c r="J1034" s="10"/>
      <c r="K1034" s="10"/>
      <c r="N1034" s="7"/>
      <c r="O1034" s="19">
        <f>((H1034-1)*(1-(IF(I1034="no",0,'month 3 only'!$B$3)))+1)</f>
        <v>5.0000000000000044E-2</v>
      </c>
      <c r="P1034" s="19">
        <f t="shared" si="18"/>
        <v>0</v>
      </c>
      <c r="Q10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4" s="20">
        <f>IF(ISBLANK(N1034),,IF(ISBLANK(H1034),,(IF(N1034="WON-EW",((((O1034-1)*K1034)*'month 3 only'!$B$2)+('month 3 only'!$B$2*(O1034-1))),IF(N1034="WON",((((O1034-1)*K1034)*'month 3 only'!$B$2)+('month 3 only'!$B$2*(O1034-1))),IF(N1034="PLACED",((((O1034-1)*K1034)*'month 3 only'!$B$2)-'month 3 only'!$B$2),IF(K1034=0,-'month 3 only'!$B$2,IF(K1034=0,-'month 3 only'!$B$2,-('month 3 only'!$B$2*2)))))))*D1034))</f>
        <v>0</v>
      </c>
      <c r="S1034">
        <f t="shared" si="19"/>
        <v>1</v>
      </c>
    </row>
    <row r="1035" spans="9:19" ht="15" x14ac:dyDescent="0.2">
      <c r="I1035" s="10"/>
      <c r="J1035" s="10"/>
      <c r="K1035" s="10"/>
      <c r="N1035" s="7"/>
      <c r="O1035" s="19">
        <f>((H1035-1)*(1-(IF(I1035="no",0,'month 3 only'!$B$3)))+1)</f>
        <v>5.0000000000000044E-2</v>
      </c>
      <c r="P1035" s="19">
        <f t="shared" si="18"/>
        <v>0</v>
      </c>
      <c r="Q10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5" s="20">
        <f>IF(ISBLANK(N1035),,IF(ISBLANK(H1035),,(IF(N1035="WON-EW",((((O1035-1)*K1035)*'month 3 only'!$B$2)+('month 3 only'!$B$2*(O1035-1))),IF(N1035="WON",((((O1035-1)*K1035)*'month 3 only'!$B$2)+('month 3 only'!$B$2*(O1035-1))),IF(N1035="PLACED",((((O1035-1)*K1035)*'month 3 only'!$B$2)-'month 3 only'!$B$2),IF(K1035=0,-'month 3 only'!$B$2,IF(K1035=0,-'month 3 only'!$B$2,-('month 3 only'!$B$2*2)))))))*D1035))</f>
        <v>0</v>
      </c>
      <c r="S1035">
        <f t="shared" si="19"/>
        <v>1</v>
      </c>
    </row>
    <row r="1036" spans="9:19" ht="15" x14ac:dyDescent="0.2">
      <c r="I1036" s="10"/>
      <c r="J1036" s="10"/>
      <c r="K1036" s="10"/>
      <c r="N1036" s="7"/>
      <c r="O1036" s="19">
        <f>((H1036-1)*(1-(IF(I1036="no",0,'month 3 only'!$B$3)))+1)</f>
        <v>5.0000000000000044E-2</v>
      </c>
      <c r="P1036" s="19">
        <f t="shared" si="18"/>
        <v>0</v>
      </c>
      <c r="Q10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6" s="20">
        <f>IF(ISBLANK(N1036),,IF(ISBLANK(H1036),,(IF(N1036="WON-EW",((((O1036-1)*K1036)*'month 3 only'!$B$2)+('month 3 only'!$B$2*(O1036-1))),IF(N1036="WON",((((O1036-1)*K1036)*'month 3 only'!$B$2)+('month 3 only'!$B$2*(O1036-1))),IF(N1036="PLACED",((((O1036-1)*K1036)*'month 3 only'!$B$2)-'month 3 only'!$B$2),IF(K1036=0,-'month 3 only'!$B$2,IF(K1036=0,-'month 3 only'!$B$2,-('month 3 only'!$B$2*2)))))))*D1036))</f>
        <v>0</v>
      </c>
      <c r="S1036">
        <f t="shared" si="19"/>
        <v>1</v>
      </c>
    </row>
    <row r="1037" spans="9:19" ht="15" x14ac:dyDescent="0.2">
      <c r="I1037" s="10"/>
      <c r="J1037" s="10"/>
      <c r="K1037" s="10"/>
      <c r="N1037" s="7"/>
      <c r="O1037" s="19">
        <f>((H1037-1)*(1-(IF(I1037="no",0,'month 3 only'!$B$3)))+1)</f>
        <v>5.0000000000000044E-2</v>
      </c>
      <c r="P1037" s="19">
        <f t="shared" si="18"/>
        <v>0</v>
      </c>
      <c r="Q10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7" s="20">
        <f>IF(ISBLANK(N1037),,IF(ISBLANK(H1037),,(IF(N1037="WON-EW",((((O1037-1)*K1037)*'month 3 only'!$B$2)+('month 3 only'!$B$2*(O1037-1))),IF(N1037="WON",((((O1037-1)*K1037)*'month 3 only'!$B$2)+('month 3 only'!$B$2*(O1037-1))),IF(N1037="PLACED",((((O1037-1)*K1037)*'month 3 only'!$B$2)-'month 3 only'!$B$2),IF(K1037=0,-'month 3 only'!$B$2,IF(K1037=0,-'month 3 only'!$B$2,-('month 3 only'!$B$2*2)))))))*D1037))</f>
        <v>0</v>
      </c>
      <c r="S1037">
        <f t="shared" si="19"/>
        <v>1</v>
      </c>
    </row>
    <row r="1038" spans="9:19" ht="15" x14ac:dyDescent="0.2">
      <c r="I1038" s="10"/>
      <c r="J1038" s="10"/>
      <c r="K1038" s="10"/>
      <c r="N1038" s="7"/>
      <c r="O1038" s="19">
        <f>((H1038-1)*(1-(IF(I1038="no",0,'month 3 only'!$B$3)))+1)</f>
        <v>5.0000000000000044E-2</v>
      </c>
      <c r="P1038" s="19">
        <f t="shared" si="18"/>
        <v>0</v>
      </c>
      <c r="Q10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8" s="20">
        <f>IF(ISBLANK(N1038),,IF(ISBLANK(H1038),,(IF(N1038="WON-EW",((((O1038-1)*K1038)*'month 3 only'!$B$2)+('month 3 only'!$B$2*(O1038-1))),IF(N1038="WON",((((O1038-1)*K1038)*'month 3 only'!$B$2)+('month 3 only'!$B$2*(O1038-1))),IF(N1038="PLACED",((((O1038-1)*K1038)*'month 3 only'!$B$2)-'month 3 only'!$B$2),IF(K1038=0,-'month 3 only'!$B$2,IF(K1038=0,-'month 3 only'!$B$2,-('month 3 only'!$B$2*2)))))))*D1038))</f>
        <v>0</v>
      </c>
      <c r="S1038">
        <f t="shared" si="19"/>
        <v>1</v>
      </c>
    </row>
    <row r="1039" spans="9:19" ht="15" x14ac:dyDescent="0.2">
      <c r="I1039" s="10"/>
      <c r="J1039" s="10"/>
      <c r="K1039" s="10"/>
      <c r="N1039" s="7"/>
      <c r="O1039" s="19">
        <f>((H1039-1)*(1-(IF(I1039="no",0,'month 3 only'!$B$3)))+1)</f>
        <v>5.0000000000000044E-2</v>
      </c>
      <c r="P1039" s="19">
        <f t="shared" si="18"/>
        <v>0</v>
      </c>
      <c r="Q10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9" s="20">
        <f>IF(ISBLANK(N1039),,IF(ISBLANK(H1039),,(IF(N1039="WON-EW",((((O1039-1)*K1039)*'month 3 only'!$B$2)+('month 3 only'!$B$2*(O1039-1))),IF(N1039="WON",((((O1039-1)*K1039)*'month 3 only'!$B$2)+('month 3 only'!$B$2*(O1039-1))),IF(N1039="PLACED",((((O1039-1)*K1039)*'month 3 only'!$B$2)-'month 3 only'!$B$2),IF(K1039=0,-'month 3 only'!$B$2,IF(K1039=0,-'month 3 only'!$B$2,-('month 3 only'!$B$2*2)))))))*D1039))</f>
        <v>0</v>
      </c>
      <c r="S1039">
        <f t="shared" si="19"/>
        <v>1</v>
      </c>
    </row>
    <row r="1040" spans="9:19" ht="15" x14ac:dyDescent="0.2">
      <c r="I1040" s="10"/>
      <c r="J1040" s="10"/>
      <c r="K1040" s="10"/>
      <c r="N1040" s="7"/>
      <c r="O1040" s="19">
        <f>((H1040-1)*(1-(IF(I1040="no",0,'month 3 only'!$B$3)))+1)</f>
        <v>5.0000000000000044E-2</v>
      </c>
      <c r="P1040" s="19">
        <f t="shared" si="18"/>
        <v>0</v>
      </c>
      <c r="Q10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0" s="20">
        <f>IF(ISBLANK(N1040),,IF(ISBLANK(H1040),,(IF(N1040="WON-EW",((((O1040-1)*K1040)*'month 3 only'!$B$2)+('month 3 only'!$B$2*(O1040-1))),IF(N1040="WON",((((O1040-1)*K1040)*'month 3 only'!$B$2)+('month 3 only'!$B$2*(O1040-1))),IF(N1040="PLACED",((((O1040-1)*K1040)*'month 3 only'!$B$2)-'month 3 only'!$B$2),IF(K1040=0,-'month 3 only'!$B$2,IF(K1040=0,-'month 3 only'!$B$2,-('month 3 only'!$B$2*2)))))))*D1040))</f>
        <v>0</v>
      </c>
      <c r="S1040">
        <f t="shared" si="19"/>
        <v>1</v>
      </c>
    </row>
    <row r="1041" spans="9:19" ht="15" x14ac:dyDescent="0.2">
      <c r="I1041" s="10"/>
      <c r="J1041" s="10"/>
      <c r="K1041" s="10"/>
      <c r="N1041" s="7"/>
      <c r="O1041" s="19">
        <f>((H1041-1)*(1-(IF(I1041="no",0,'month 3 only'!$B$3)))+1)</f>
        <v>5.0000000000000044E-2</v>
      </c>
      <c r="P1041" s="19">
        <f t="shared" si="18"/>
        <v>0</v>
      </c>
      <c r="Q10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1" s="20">
        <f>IF(ISBLANK(N1041),,IF(ISBLANK(H1041),,(IF(N1041="WON-EW",((((O1041-1)*K1041)*'month 3 only'!$B$2)+('month 3 only'!$B$2*(O1041-1))),IF(N1041="WON",((((O1041-1)*K1041)*'month 3 only'!$B$2)+('month 3 only'!$B$2*(O1041-1))),IF(N1041="PLACED",((((O1041-1)*K1041)*'month 3 only'!$B$2)-'month 3 only'!$B$2),IF(K1041=0,-'month 3 only'!$B$2,IF(K1041=0,-'month 3 only'!$B$2,-('month 3 only'!$B$2*2)))))))*D1041))</f>
        <v>0</v>
      </c>
      <c r="S1041">
        <f t="shared" si="19"/>
        <v>1</v>
      </c>
    </row>
    <row r="1042" spans="9:19" ht="15" x14ac:dyDescent="0.2">
      <c r="I1042" s="10"/>
      <c r="J1042" s="10"/>
      <c r="K1042" s="10"/>
      <c r="N1042" s="7"/>
      <c r="O1042" s="19">
        <f>((H1042-1)*(1-(IF(I1042="no",0,'month 3 only'!$B$3)))+1)</f>
        <v>5.0000000000000044E-2</v>
      </c>
      <c r="P1042" s="19">
        <f t="shared" si="18"/>
        <v>0</v>
      </c>
      <c r="Q10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2" s="20">
        <f>IF(ISBLANK(N1042),,IF(ISBLANK(H1042),,(IF(N1042="WON-EW",((((O1042-1)*K1042)*'month 3 only'!$B$2)+('month 3 only'!$B$2*(O1042-1))),IF(N1042="WON",((((O1042-1)*K1042)*'month 3 only'!$B$2)+('month 3 only'!$B$2*(O1042-1))),IF(N1042="PLACED",((((O1042-1)*K1042)*'month 3 only'!$B$2)-'month 3 only'!$B$2),IF(K1042=0,-'month 3 only'!$B$2,IF(K1042=0,-'month 3 only'!$B$2,-('month 3 only'!$B$2*2)))))))*D1042))</f>
        <v>0</v>
      </c>
      <c r="S1042">
        <f t="shared" si="19"/>
        <v>1</v>
      </c>
    </row>
    <row r="1043" spans="9:19" ht="15" x14ac:dyDescent="0.2">
      <c r="I1043" s="10"/>
      <c r="J1043" s="10"/>
      <c r="K1043" s="10"/>
      <c r="N1043" s="7"/>
      <c r="O1043" s="19">
        <f>((H1043-1)*(1-(IF(I1043="no",0,'month 3 only'!$B$3)))+1)</f>
        <v>5.0000000000000044E-2</v>
      </c>
      <c r="P1043" s="19">
        <f t="shared" si="18"/>
        <v>0</v>
      </c>
      <c r="Q10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3" s="20">
        <f>IF(ISBLANK(N1043),,IF(ISBLANK(H1043),,(IF(N1043="WON-EW",((((O1043-1)*K1043)*'month 3 only'!$B$2)+('month 3 only'!$B$2*(O1043-1))),IF(N1043="WON",((((O1043-1)*K1043)*'month 3 only'!$B$2)+('month 3 only'!$B$2*(O1043-1))),IF(N1043="PLACED",((((O1043-1)*K1043)*'month 3 only'!$B$2)-'month 3 only'!$B$2),IF(K1043=0,-'month 3 only'!$B$2,IF(K1043=0,-'month 3 only'!$B$2,-('month 3 only'!$B$2*2)))))))*D1043))</f>
        <v>0</v>
      </c>
      <c r="S1043">
        <f t="shared" si="19"/>
        <v>1</v>
      </c>
    </row>
    <row r="1044" spans="9:19" ht="15" x14ac:dyDescent="0.2">
      <c r="I1044" s="10"/>
      <c r="J1044" s="10"/>
      <c r="K1044" s="10"/>
      <c r="N1044" s="7"/>
      <c r="O1044" s="19">
        <f>((H1044-1)*(1-(IF(I1044="no",0,'month 3 only'!$B$3)))+1)</f>
        <v>5.0000000000000044E-2</v>
      </c>
      <c r="P1044" s="19">
        <f t="shared" si="18"/>
        <v>0</v>
      </c>
      <c r="Q10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4" s="20">
        <f>IF(ISBLANK(N1044),,IF(ISBLANK(H1044),,(IF(N1044="WON-EW",((((O1044-1)*K1044)*'month 3 only'!$B$2)+('month 3 only'!$B$2*(O1044-1))),IF(N1044="WON",((((O1044-1)*K1044)*'month 3 only'!$B$2)+('month 3 only'!$B$2*(O1044-1))),IF(N1044="PLACED",((((O1044-1)*K1044)*'month 3 only'!$B$2)-'month 3 only'!$B$2),IF(K1044=0,-'month 3 only'!$B$2,IF(K1044=0,-'month 3 only'!$B$2,-('month 3 only'!$B$2*2)))))))*D1044))</f>
        <v>0</v>
      </c>
      <c r="S1044">
        <f t="shared" si="19"/>
        <v>1</v>
      </c>
    </row>
    <row r="1045" spans="9:19" ht="15" x14ac:dyDescent="0.2">
      <c r="I1045" s="10"/>
      <c r="J1045" s="10"/>
      <c r="K1045" s="10"/>
      <c r="N1045" s="7"/>
      <c r="O1045" s="19">
        <f>((H1045-1)*(1-(IF(I1045="no",0,'month 3 only'!$B$3)))+1)</f>
        <v>5.0000000000000044E-2</v>
      </c>
      <c r="P1045" s="19">
        <f t="shared" si="18"/>
        <v>0</v>
      </c>
      <c r="Q10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5" s="20">
        <f>IF(ISBLANK(N1045),,IF(ISBLANK(H1045),,(IF(N1045="WON-EW",((((O1045-1)*K1045)*'month 3 only'!$B$2)+('month 3 only'!$B$2*(O1045-1))),IF(N1045="WON",((((O1045-1)*K1045)*'month 3 only'!$B$2)+('month 3 only'!$B$2*(O1045-1))),IF(N1045="PLACED",((((O1045-1)*K1045)*'month 3 only'!$B$2)-'month 3 only'!$B$2),IF(K1045=0,-'month 3 only'!$B$2,IF(K1045=0,-'month 3 only'!$B$2,-('month 3 only'!$B$2*2)))))))*D1045))</f>
        <v>0</v>
      </c>
      <c r="S1045">
        <f t="shared" si="19"/>
        <v>1</v>
      </c>
    </row>
    <row r="1046" spans="9:19" ht="15" x14ac:dyDescent="0.2">
      <c r="I1046" s="10"/>
      <c r="J1046" s="10"/>
      <c r="K1046" s="10"/>
      <c r="N1046" s="7"/>
      <c r="O1046" s="19">
        <f>((H1046-1)*(1-(IF(I1046="no",0,'month 3 only'!$B$3)))+1)</f>
        <v>5.0000000000000044E-2</v>
      </c>
      <c r="P1046" s="19">
        <f t="shared" si="18"/>
        <v>0</v>
      </c>
      <c r="Q10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6" s="20">
        <f>IF(ISBLANK(N1046),,IF(ISBLANK(H1046),,(IF(N1046="WON-EW",((((O1046-1)*K1046)*'month 3 only'!$B$2)+('month 3 only'!$B$2*(O1046-1))),IF(N1046="WON",((((O1046-1)*K1046)*'month 3 only'!$B$2)+('month 3 only'!$B$2*(O1046-1))),IF(N1046="PLACED",((((O1046-1)*K1046)*'month 3 only'!$B$2)-'month 3 only'!$B$2),IF(K1046=0,-'month 3 only'!$B$2,IF(K1046=0,-'month 3 only'!$B$2,-('month 3 only'!$B$2*2)))))))*D1046))</f>
        <v>0</v>
      </c>
      <c r="S1046">
        <f t="shared" si="19"/>
        <v>1</v>
      </c>
    </row>
    <row r="1047" spans="9:19" ht="15" x14ac:dyDescent="0.2">
      <c r="I1047" s="10"/>
      <c r="J1047" s="10"/>
      <c r="K1047" s="10"/>
      <c r="N1047" s="7"/>
      <c r="O1047" s="19">
        <f>((H1047-1)*(1-(IF(I1047="no",0,'month 3 only'!$B$3)))+1)</f>
        <v>5.0000000000000044E-2</v>
      </c>
      <c r="P1047" s="19">
        <f t="shared" ref="P1047:P1110" si="20">D1047*IF(J1047="yes",2,1)</f>
        <v>0</v>
      </c>
      <c r="Q10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7" s="20">
        <f>IF(ISBLANK(N1047),,IF(ISBLANK(H1047),,(IF(N1047="WON-EW",((((O1047-1)*K1047)*'month 3 only'!$B$2)+('month 3 only'!$B$2*(O1047-1))),IF(N1047="WON",((((O1047-1)*K1047)*'month 3 only'!$B$2)+('month 3 only'!$B$2*(O1047-1))),IF(N1047="PLACED",((((O1047-1)*K1047)*'month 3 only'!$B$2)-'month 3 only'!$B$2),IF(K1047=0,-'month 3 only'!$B$2,IF(K1047=0,-'month 3 only'!$B$2,-('month 3 only'!$B$2*2)))))))*D1047))</f>
        <v>0</v>
      </c>
      <c r="S1047">
        <f t="shared" si="19"/>
        <v>1</v>
      </c>
    </row>
    <row r="1048" spans="9:19" ht="15" x14ac:dyDescent="0.2">
      <c r="I1048" s="10"/>
      <c r="J1048" s="10"/>
      <c r="K1048" s="10"/>
      <c r="N1048" s="7"/>
      <c r="O1048" s="19">
        <f>((H1048-1)*(1-(IF(I1048="no",0,'month 3 only'!$B$3)))+1)</f>
        <v>5.0000000000000044E-2</v>
      </c>
      <c r="P1048" s="19">
        <f t="shared" si="20"/>
        <v>0</v>
      </c>
      <c r="Q10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8" s="20">
        <f>IF(ISBLANK(N1048),,IF(ISBLANK(H1048),,(IF(N1048="WON-EW",((((O1048-1)*K1048)*'month 3 only'!$B$2)+('month 3 only'!$B$2*(O1048-1))),IF(N1048="WON",((((O1048-1)*K1048)*'month 3 only'!$B$2)+('month 3 only'!$B$2*(O1048-1))),IF(N1048="PLACED",((((O1048-1)*K1048)*'month 3 only'!$B$2)-'month 3 only'!$B$2),IF(K1048=0,-'month 3 only'!$B$2,IF(K1048=0,-'month 3 only'!$B$2,-('month 3 only'!$B$2*2)))))))*D1048))</f>
        <v>0</v>
      </c>
      <c r="S1048">
        <f t="shared" si="19"/>
        <v>1</v>
      </c>
    </row>
    <row r="1049" spans="9:19" ht="15" x14ac:dyDescent="0.2">
      <c r="I1049" s="10"/>
      <c r="J1049" s="10"/>
      <c r="K1049" s="10"/>
      <c r="N1049" s="7"/>
      <c r="O1049" s="19">
        <f>((H1049-1)*(1-(IF(I1049="no",0,'month 3 only'!$B$3)))+1)</f>
        <v>5.0000000000000044E-2</v>
      </c>
      <c r="P1049" s="19">
        <f t="shared" si="20"/>
        <v>0</v>
      </c>
      <c r="Q10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9" s="20">
        <f>IF(ISBLANK(N1049),,IF(ISBLANK(H1049),,(IF(N1049="WON-EW",((((O1049-1)*K1049)*'month 3 only'!$B$2)+('month 3 only'!$B$2*(O1049-1))),IF(N1049="WON",((((O1049-1)*K1049)*'month 3 only'!$B$2)+('month 3 only'!$B$2*(O1049-1))),IF(N1049="PLACED",((((O1049-1)*K1049)*'month 3 only'!$B$2)-'month 3 only'!$B$2),IF(K1049=0,-'month 3 only'!$B$2,IF(K1049=0,-'month 3 only'!$B$2,-('month 3 only'!$B$2*2)))))))*D1049))</f>
        <v>0</v>
      </c>
      <c r="S1049">
        <f t="shared" si="19"/>
        <v>1</v>
      </c>
    </row>
    <row r="1050" spans="9:19" ht="15" x14ac:dyDescent="0.2">
      <c r="I1050" s="10"/>
      <c r="J1050" s="10"/>
      <c r="K1050" s="10"/>
      <c r="N1050" s="7"/>
      <c r="O1050" s="19">
        <f>((H1050-1)*(1-(IF(I1050="no",0,'month 3 only'!$B$3)))+1)</f>
        <v>5.0000000000000044E-2</v>
      </c>
      <c r="P1050" s="19">
        <f t="shared" si="20"/>
        <v>0</v>
      </c>
      <c r="Q10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0" s="20">
        <f>IF(ISBLANK(N1050),,IF(ISBLANK(H1050),,(IF(N1050="WON-EW",((((O1050-1)*K1050)*'month 3 only'!$B$2)+('month 3 only'!$B$2*(O1050-1))),IF(N1050="WON",((((O1050-1)*K1050)*'month 3 only'!$B$2)+('month 3 only'!$B$2*(O1050-1))),IF(N1050="PLACED",((((O1050-1)*K1050)*'month 3 only'!$B$2)-'month 3 only'!$B$2),IF(K1050=0,-'month 3 only'!$B$2,IF(K1050=0,-'month 3 only'!$B$2,-('month 3 only'!$B$2*2)))))))*D1050))</f>
        <v>0</v>
      </c>
      <c r="S1050">
        <f t="shared" si="19"/>
        <v>1</v>
      </c>
    </row>
    <row r="1051" spans="9:19" ht="15" x14ac:dyDescent="0.2">
      <c r="I1051" s="10"/>
      <c r="J1051" s="10"/>
      <c r="K1051" s="10"/>
      <c r="N1051" s="7"/>
      <c r="O1051" s="19">
        <f>((H1051-1)*(1-(IF(I1051="no",0,'month 3 only'!$B$3)))+1)</f>
        <v>5.0000000000000044E-2</v>
      </c>
      <c r="P1051" s="19">
        <f t="shared" si="20"/>
        <v>0</v>
      </c>
      <c r="Q10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1" s="20">
        <f>IF(ISBLANK(N1051),,IF(ISBLANK(H1051),,(IF(N1051="WON-EW",((((O1051-1)*K1051)*'month 3 only'!$B$2)+('month 3 only'!$B$2*(O1051-1))),IF(N1051="WON",((((O1051-1)*K1051)*'month 3 only'!$B$2)+('month 3 only'!$B$2*(O1051-1))),IF(N1051="PLACED",((((O1051-1)*K1051)*'month 3 only'!$B$2)-'month 3 only'!$B$2),IF(K1051=0,-'month 3 only'!$B$2,IF(K1051=0,-'month 3 only'!$B$2,-('month 3 only'!$B$2*2)))))))*D1051))</f>
        <v>0</v>
      </c>
      <c r="S1051">
        <f t="shared" si="19"/>
        <v>1</v>
      </c>
    </row>
    <row r="1052" spans="9:19" ht="15" x14ac:dyDescent="0.2">
      <c r="I1052" s="10"/>
      <c r="J1052" s="10"/>
      <c r="K1052" s="10"/>
      <c r="N1052" s="7"/>
      <c r="O1052" s="19">
        <f>((H1052-1)*(1-(IF(I1052="no",0,'month 3 only'!$B$3)))+1)</f>
        <v>5.0000000000000044E-2</v>
      </c>
      <c r="P1052" s="19">
        <f t="shared" si="20"/>
        <v>0</v>
      </c>
      <c r="Q10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2" s="20">
        <f>IF(ISBLANK(N1052),,IF(ISBLANK(H1052),,(IF(N1052="WON-EW",((((O1052-1)*K1052)*'month 3 only'!$B$2)+('month 3 only'!$B$2*(O1052-1))),IF(N1052="WON",((((O1052-1)*K1052)*'month 3 only'!$B$2)+('month 3 only'!$B$2*(O1052-1))),IF(N1052="PLACED",((((O1052-1)*K1052)*'month 3 only'!$B$2)-'month 3 only'!$B$2),IF(K1052=0,-'month 3 only'!$B$2,IF(K1052=0,-'month 3 only'!$B$2,-('month 3 only'!$B$2*2)))))))*D1052))</f>
        <v>0</v>
      </c>
      <c r="S1052">
        <f t="shared" si="19"/>
        <v>1</v>
      </c>
    </row>
    <row r="1053" spans="9:19" ht="15" x14ac:dyDescent="0.2">
      <c r="I1053" s="10"/>
      <c r="J1053" s="10"/>
      <c r="K1053" s="10"/>
      <c r="N1053" s="7"/>
      <c r="O1053" s="19">
        <f>((H1053-1)*(1-(IF(I1053="no",0,'month 3 only'!$B$3)))+1)</f>
        <v>5.0000000000000044E-2</v>
      </c>
      <c r="P1053" s="19">
        <f t="shared" si="20"/>
        <v>0</v>
      </c>
      <c r="Q10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3" s="20">
        <f>IF(ISBLANK(N1053),,IF(ISBLANK(H1053),,(IF(N1053="WON-EW",((((O1053-1)*K1053)*'month 3 only'!$B$2)+('month 3 only'!$B$2*(O1053-1))),IF(N1053="WON",((((O1053-1)*K1053)*'month 3 only'!$B$2)+('month 3 only'!$B$2*(O1053-1))),IF(N1053="PLACED",((((O1053-1)*K1053)*'month 3 only'!$B$2)-'month 3 only'!$B$2),IF(K1053=0,-'month 3 only'!$B$2,IF(K1053=0,-'month 3 only'!$B$2,-('month 3 only'!$B$2*2)))))))*D1053))</f>
        <v>0</v>
      </c>
      <c r="S1053">
        <f t="shared" ref="S1053:S1111" si="21">IF(ISBLANK(L1053),1,IF(ISBLANK(M1053),2,99))</f>
        <v>1</v>
      </c>
    </row>
    <row r="1054" spans="9:19" ht="15" x14ac:dyDescent="0.2">
      <c r="I1054" s="10"/>
      <c r="J1054" s="10"/>
      <c r="K1054" s="10"/>
      <c r="N1054" s="7"/>
      <c r="O1054" s="19">
        <f>((H1054-1)*(1-(IF(I1054="no",0,'month 3 only'!$B$3)))+1)</f>
        <v>5.0000000000000044E-2</v>
      </c>
      <c r="P1054" s="19">
        <f t="shared" si="20"/>
        <v>0</v>
      </c>
      <c r="Q10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4" s="20">
        <f>IF(ISBLANK(N1054),,IF(ISBLANK(H1054),,(IF(N1054="WON-EW",((((O1054-1)*K1054)*'month 3 only'!$B$2)+('month 3 only'!$B$2*(O1054-1))),IF(N1054="WON",((((O1054-1)*K1054)*'month 3 only'!$B$2)+('month 3 only'!$B$2*(O1054-1))),IF(N1054="PLACED",((((O1054-1)*K1054)*'month 3 only'!$B$2)-'month 3 only'!$B$2),IF(K1054=0,-'month 3 only'!$B$2,IF(K1054=0,-'month 3 only'!$B$2,-('month 3 only'!$B$2*2)))))))*D1054))</f>
        <v>0</v>
      </c>
      <c r="S1054">
        <f t="shared" si="21"/>
        <v>1</v>
      </c>
    </row>
    <row r="1055" spans="9:19" ht="15" x14ac:dyDescent="0.2">
      <c r="I1055" s="10"/>
      <c r="J1055" s="10"/>
      <c r="K1055" s="10"/>
      <c r="N1055" s="7"/>
      <c r="O1055" s="19">
        <f>((H1055-1)*(1-(IF(I1055="no",0,'month 3 only'!$B$3)))+1)</f>
        <v>5.0000000000000044E-2</v>
      </c>
      <c r="P1055" s="19">
        <f t="shared" si="20"/>
        <v>0</v>
      </c>
      <c r="Q10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5" s="20">
        <f>IF(ISBLANK(N1055),,IF(ISBLANK(H1055),,(IF(N1055="WON-EW",((((O1055-1)*K1055)*'month 3 only'!$B$2)+('month 3 only'!$B$2*(O1055-1))),IF(N1055="WON",((((O1055-1)*K1055)*'month 3 only'!$B$2)+('month 3 only'!$B$2*(O1055-1))),IF(N1055="PLACED",((((O1055-1)*K1055)*'month 3 only'!$B$2)-'month 3 only'!$B$2),IF(K1055=0,-'month 3 only'!$B$2,IF(K1055=0,-'month 3 only'!$B$2,-('month 3 only'!$B$2*2)))))))*D1055))</f>
        <v>0</v>
      </c>
      <c r="S1055">
        <f t="shared" si="21"/>
        <v>1</v>
      </c>
    </row>
    <row r="1056" spans="9:19" ht="15" x14ac:dyDescent="0.2">
      <c r="I1056" s="10"/>
      <c r="J1056" s="10"/>
      <c r="K1056" s="10"/>
      <c r="N1056" s="7"/>
      <c r="O1056" s="19">
        <f>((H1056-1)*(1-(IF(I1056="no",0,'month 3 only'!$B$3)))+1)</f>
        <v>5.0000000000000044E-2</v>
      </c>
      <c r="P1056" s="19">
        <f t="shared" si="20"/>
        <v>0</v>
      </c>
      <c r="Q10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6" s="20">
        <f>IF(ISBLANK(N1056),,IF(ISBLANK(H1056),,(IF(N1056="WON-EW",((((O1056-1)*K1056)*'month 3 only'!$B$2)+('month 3 only'!$B$2*(O1056-1))),IF(N1056="WON",((((O1056-1)*K1056)*'month 3 only'!$B$2)+('month 3 only'!$B$2*(O1056-1))),IF(N1056="PLACED",((((O1056-1)*K1056)*'month 3 only'!$B$2)-'month 3 only'!$B$2),IF(K1056=0,-'month 3 only'!$B$2,IF(K1056=0,-'month 3 only'!$B$2,-('month 3 only'!$B$2*2)))))))*D1056))</f>
        <v>0</v>
      </c>
      <c r="S1056">
        <f t="shared" si="21"/>
        <v>1</v>
      </c>
    </row>
    <row r="1057" spans="9:19" ht="15" x14ac:dyDescent="0.2">
      <c r="I1057" s="10"/>
      <c r="J1057" s="10"/>
      <c r="K1057" s="10"/>
      <c r="N1057" s="7"/>
      <c r="O1057" s="19">
        <f>((H1057-1)*(1-(IF(I1057="no",0,'month 3 only'!$B$3)))+1)</f>
        <v>5.0000000000000044E-2</v>
      </c>
      <c r="P1057" s="19">
        <f t="shared" si="20"/>
        <v>0</v>
      </c>
      <c r="Q10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7" s="20">
        <f>IF(ISBLANK(N1057),,IF(ISBLANK(H1057),,(IF(N1057="WON-EW",((((O1057-1)*K1057)*'month 3 only'!$B$2)+('month 3 only'!$B$2*(O1057-1))),IF(N1057="WON",((((O1057-1)*K1057)*'month 3 only'!$B$2)+('month 3 only'!$B$2*(O1057-1))),IF(N1057="PLACED",((((O1057-1)*K1057)*'month 3 only'!$B$2)-'month 3 only'!$B$2),IF(K1057=0,-'month 3 only'!$B$2,IF(K1057=0,-'month 3 only'!$B$2,-('month 3 only'!$B$2*2)))))))*D1057))</f>
        <v>0</v>
      </c>
      <c r="S1057">
        <f t="shared" si="21"/>
        <v>1</v>
      </c>
    </row>
    <row r="1058" spans="9:19" ht="15" x14ac:dyDescent="0.2">
      <c r="I1058" s="10"/>
      <c r="J1058" s="10"/>
      <c r="K1058" s="10"/>
      <c r="N1058" s="7"/>
      <c r="O1058" s="19">
        <f>((H1058-1)*(1-(IF(I1058="no",0,'month 3 only'!$B$3)))+1)</f>
        <v>5.0000000000000044E-2</v>
      </c>
      <c r="P1058" s="19">
        <f t="shared" si="20"/>
        <v>0</v>
      </c>
      <c r="Q10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8" s="20">
        <f>IF(ISBLANK(N1058),,IF(ISBLANK(H1058),,(IF(N1058="WON-EW",((((O1058-1)*K1058)*'month 3 only'!$B$2)+('month 3 only'!$B$2*(O1058-1))),IF(N1058="WON",((((O1058-1)*K1058)*'month 3 only'!$B$2)+('month 3 only'!$B$2*(O1058-1))),IF(N1058="PLACED",((((O1058-1)*K1058)*'month 3 only'!$B$2)-'month 3 only'!$B$2),IF(K1058=0,-'month 3 only'!$B$2,IF(K1058=0,-'month 3 only'!$B$2,-('month 3 only'!$B$2*2)))))))*D1058))</f>
        <v>0</v>
      </c>
      <c r="S1058">
        <f t="shared" si="21"/>
        <v>1</v>
      </c>
    </row>
    <row r="1059" spans="9:19" ht="15" x14ac:dyDescent="0.2">
      <c r="I1059" s="10"/>
      <c r="J1059" s="10"/>
      <c r="K1059" s="10"/>
      <c r="N1059" s="7"/>
      <c r="O1059" s="19">
        <f>((H1059-1)*(1-(IF(I1059="no",0,'month 3 only'!$B$3)))+1)</f>
        <v>5.0000000000000044E-2</v>
      </c>
      <c r="P1059" s="19">
        <f t="shared" si="20"/>
        <v>0</v>
      </c>
      <c r="Q10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9" s="20">
        <f>IF(ISBLANK(N1059),,IF(ISBLANK(H1059),,(IF(N1059="WON-EW",((((O1059-1)*K1059)*'month 3 only'!$B$2)+('month 3 only'!$B$2*(O1059-1))),IF(N1059="WON",((((O1059-1)*K1059)*'month 3 only'!$B$2)+('month 3 only'!$B$2*(O1059-1))),IF(N1059="PLACED",((((O1059-1)*K1059)*'month 3 only'!$B$2)-'month 3 only'!$B$2),IF(K1059=0,-'month 3 only'!$B$2,IF(K1059=0,-'month 3 only'!$B$2,-('month 3 only'!$B$2*2)))))))*D1059))</f>
        <v>0</v>
      </c>
      <c r="S1059">
        <f t="shared" si="21"/>
        <v>1</v>
      </c>
    </row>
    <row r="1060" spans="9:19" ht="15" x14ac:dyDescent="0.2">
      <c r="I1060" s="10"/>
      <c r="J1060" s="10"/>
      <c r="K1060" s="10"/>
      <c r="N1060" s="7"/>
      <c r="O1060" s="19">
        <f>((H1060-1)*(1-(IF(I1060="no",0,'month 3 only'!$B$3)))+1)</f>
        <v>5.0000000000000044E-2</v>
      </c>
      <c r="P1060" s="19">
        <f t="shared" si="20"/>
        <v>0</v>
      </c>
      <c r="Q10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0" s="20">
        <f>IF(ISBLANK(N1060),,IF(ISBLANK(H1060),,(IF(N1060="WON-EW",((((O1060-1)*K1060)*'month 3 only'!$B$2)+('month 3 only'!$B$2*(O1060-1))),IF(N1060="WON",((((O1060-1)*K1060)*'month 3 only'!$B$2)+('month 3 only'!$B$2*(O1060-1))),IF(N1060="PLACED",((((O1060-1)*K1060)*'month 3 only'!$B$2)-'month 3 only'!$B$2),IF(K1060=0,-'month 3 only'!$B$2,IF(K1060=0,-'month 3 only'!$B$2,-('month 3 only'!$B$2*2)))))))*D1060))</f>
        <v>0</v>
      </c>
      <c r="S1060">
        <f t="shared" si="21"/>
        <v>1</v>
      </c>
    </row>
    <row r="1061" spans="9:19" ht="15" x14ac:dyDescent="0.2">
      <c r="I1061" s="10"/>
      <c r="J1061" s="10"/>
      <c r="K1061" s="10"/>
      <c r="N1061" s="7"/>
      <c r="O1061" s="19">
        <f>((H1061-1)*(1-(IF(I1061="no",0,'month 3 only'!$B$3)))+1)</f>
        <v>5.0000000000000044E-2</v>
      </c>
      <c r="P1061" s="19">
        <f t="shared" si="20"/>
        <v>0</v>
      </c>
      <c r="Q10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1" s="20">
        <f>IF(ISBLANK(N1061),,IF(ISBLANK(H1061),,(IF(N1061="WON-EW",((((O1061-1)*K1061)*'month 3 only'!$B$2)+('month 3 only'!$B$2*(O1061-1))),IF(N1061="WON",((((O1061-1)*K1061)*'month 3 only'!$B$2)+('month 3 only'!$B$2*(O1061-1))),IF(N1061="PLACED",((((O1061-1)*K1061)*'month 3 only'!$B$2)-'month 3 only'!$B$2),IF(K1061=0,-'month 3 only'!$B$2,IF(K1061=0,-'month 3 only'!$B$2,-('month 3 only'!$B$2*2)))))))*D1061))</f>
        <v>0</v>
      </c>
      <c r="S1061">
        <f t="shared" si="21"/>
        <v>1</v>
      </c>
    </row>
    <row r="1062" spans="9:19" ht="15" x14ac:dyDescent="0.2">
      <c r="I1062" s="10"/>
      <c r="J1062" s="10"/>
      <c r="K1062" s="10"/>
      <c r="N1062" s="7"/>
      <c r="O1062" s="19">
        <f>((H1062-1)*(1-(IF(I1062="no",0,'month 3 only'!$B$3)))+1)</f>
        <v>5.0000000000000044E-2</v>
      </c>
      <c r="P1062" s="19">
        <f t="shared" si="20"/>
        <v>0</v>
      </c>
      <c r="Q10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2" s="20">
        <f>IF(ISBLANK(N1062),,IF(ISBLANK(H1062),,(IF(N1062="WON-EW",((((O1062-1)*K1062)*'month 3 only'!$B$2)+('month 3 only'!$B$2*(O1062-1))),IF(N1062="WON",((((O1062-1)*K1062)*'month 3 only'!$B$2)+('month 3 only'!$B$2*(O1062-1))),IF(N1062="PLACED",((((O1062-1)*K1062)*'month 3 only'!$B$2)-'month 3 only'!$B$2),IF(K1062=0,-'month 3 only'!$B$2,IF(K1062=0,-'month 3 only'!$B$2,-('month 3 only'!$B$2*2)))))))*D1062))</f>
        <v>0</v>
      </c>
      <c r="S1062">
        <f t="shared" si="21"/>
        <v>1</v>
      </c>
    </row>
    <row r="1063" spans="9:19" ht="15" x14ac:dyDescent="0.2">
      <c r="I1063" s="10"/>
      <c r="J1063" s="10"/>
      <c r="K1063" s="10"/>
      <c r="N1063" s="7"/>
      <c r="O1063" s="19">
        <f>((H1063-1)*(1-(IF(I1063="no",0,'month 3 only'!$B$3)))+1)</f>
        <v>5.0000000000000044E-2</v>
      </c>
      <c r="P1063" s="19">
        <f t="shared" si="20"/>
        <v>0</v>
      </c>
      <c r="Q10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3" s="20">
        <f>IF(ISBLANK(N1063),,IF(ISBLANK(H1063),,(IF(N1063="WON-EW",((((O1063-1)*K1063)*'month 3 only'!$B$2)+('month 3 only'!$B$2*(O1063-1))),IF(N1063="WON",((((O1063-1)*K1063)*'month 3 only'!$B$2)+('month 3 only'!$B$2*(O1063-1))),IF(N1063="PLACED",((((O1063-1)*K1063)*'month 3 only'!$B$2)-'month 3 only'!$B$2),IF(K1063=0,-'month 3 only'!$B$2,IF(K1063=0,-'month 3 only'!$B$2,-('month 3 only'!$B$2*2)))))))*D1063))</f>
        <v>0</v>
      </c>
      <c r="S1063">
        <f t="shared" si="21"/>
        <v>1</v>
      </c>
    </row>
    <row r="1064" spans="9:19" ht="15" x14ac:dyDescent="0.2">
      <c r="I1064" s="10"/>
      <c r="J1064" s="10"/>
      <c r="K1064" s="10"/>
      <c r="N1064" s="7"/>
      <c r="O1064" s="19">
        <f>((H1064-1)*(1-(IF(I1064="no",0,'month 3 only'!$B$3)))+1)</f>
        <v>5.0000000000000044E-2</v>
      </c>
      <c r="P1064" s="19">
        <f t="shared" si="20"/>
        <v>0</v>
      </c>
      <c r="Q10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4" s="20">
        <f>IF(ISBLANK(N1064),,IF(ISBLANK(H1064),,(IF(N1064="WON-EW",((((O1064-1)*K1064)*'month 3 only'!$B$2)+('month 3 only'!$B$2*(O1064-1))),IF(N1064="WON",((((O1064-1)*K1064)*'month 3 only'!$B$2)+('month 3 only'!$B$2*(O1064-1))),IF(N1064="PLACED",((((O1064-1)*K1064)*'month 3 only'!$B$2)-'month 3 only'!$B$2),IF(K1064=0,-'month 3 only'!$B$2,IF(K1064=0,-'month 3 only'!$B$2,-('month 3 only'!$B$2*2)))))))*D1064))</f>
        <v>0</v>
      </c>
      <c r="S1064">
        <f t="shared" si="21"/>
        <v>1</v>
      </c>
    </row>
    <row r="1065" spans="9:19" ht="15" x14ac:dyDescent="0.2">
      <c r="I1065" s="10"/>
      <c r="J1065" s="10"/>
      <c r="K1065" s="10"/>
      <c r="N1065" s="7"/>
      <c r="O1065" s="19">
        <f>((H1065-1)*(1-(IF(I1065="no",0,'month 3 only'!$B$3)))+1)</f>
        <v>5.0000000000000044E-2</v>
      </c>
      <c r="P1065" s="19">
        <f t="shared" si="20"/>
        <v>0</v>
      </c>
      <c r="Q10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5" s="20">
        <f>IF(ISBLANK(N1065),,IF(ISBLANK(H1065),,(IF(N1065="WON-EW",((((O1065-1)*K1065)*'month 3 only'!$B$2)+('month 3 only'!$B$2*(O1065-1))),IF(N1065="WON",((((O1065-1)*K1065)*'month 3 only'!$B$2)+('month 3 only'!$B$2*(O1065-1))),IF(N1065="PLACED",((((O1065-1)*K1065)*'month 3 only'!$B$2)-'month 3 only'!$B$2),IF(K1065=0,-'month 3 only'!$B$2,IF(K1065=0,-'month 3 only'!$B$2,-('month 3 only'!$B$2*2)))))))*D1065))</f>
        <v>0</v>
      </c>
      <c r="S1065">
        <f t="shared" si="21"/>
        <v>1</v>
      </c>
    </row>
    <row r="1066" spans="9:19" ht="15" x14ac:dyDescent="0.2">
      <c r="I1066" s="10"/>
      <c r="J1066" s="10"/>
      <c r="K1066" s="10"/>
      <c r="N1066" s="7"/>
      <c r="O1066" s="19">
        <f>((H1066-1)*(1-(IF(I1066="no",0,'month 3 only'!$B$3)))+1)</f>
        <v>5.0000000000000044E-2</v>
      </c>
      <c r="P1066" s="19">
        <f t="shared" si="20"/>
        <v>0</v>
      </c>
      <c r="Q10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6" s="20">
        <f>IF(ISBLANK(N1066),,IF(ISBLANK(H1066),,(IF(N1066="WON-EW",((((O1066-1)*K1066)*'month 3 only'!$B$2)+('month 3 only'!$B$2*(O1066-1))),IF(N1066="WON",((((O1066-1)*K1066)*'month 3 only'!$B$2)+('month 3 only'!$B$2*(O1066-1))),IF(N1066="PLACED",((((O1066-1)*K1066)*'month 3 only'!$B$2)-'month 3 only'!$B$2),IF(K1066=0,-'month 3 only'!$B$2,IF(K1066=0,-'month 3 only'!$B$2,-('month 3 only'!$B$2*2)))))))*D1066))</f>
        <v>0</v>
      </c>
      <c r="S1066">
        <f t="shared" si="21"/>
        <v>1</v>
      </c>
    </row>
    <row r="1067" spans="9:19" ht="15" x14ac:dyDescent="0.2">
      <c r="I1067" s="10"/>
      <c r="J1067" s="10"/>
      <c r="K1067" s="10"/>
      <c r="N1067" s="7"/>
      <c r="O1067" s="19">
        <f>((H1067-1)*(1-(IF(I1067="no",0,'month 3 only'!$B$3)))+1)</f>
        <v>5.0000000000000044E-2</v>
      </c>
      <c r="P1067" s="19">
        <f t="shared" si="20"/>
        <v>0</v>
      </c>
      <c r="Q10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7" s="20">
        <f>IF(ISBLANK(N1067),,IF(ISBLANK(H1067),,(IF(N1067="WON-EW",((((O1067-1)*K1067)*'month 3 only'!$B$2)+('month 3 only'!$B$2*(O1067-1))),IF(N1067="WON",((((O1067-1)*K1067)*'month 3 only'!$B$2)+('month 3 only'!$B$2*(O1067-1))),IF(N1067="PLACED",((((O1067-1)*K1067)*'month 3 only'!$B$2)-'month 3 only'!$B$2),IF(K1067=0,-'month 3 only'!$B$2,IF(K1067=0,-'month 3 only'!$B$2,-('month 3 only'!$B$2*2)))))))*D1067))</f>
        <v>0</v>
      </c>
      <c r="S1067">
        <f t="shared" si="21"/>
        <v>1</v>
      </c>
    </row>
    <row r="1068" spans="9:19" ht="15" x14ac:dyDescent="0.2">
      <c r="I1068" s="10"/>
      <c r="J1068" s="10"/>
      <c r="K1068" s="10"/>
      <c r="N1068" s="7"/>
      <c r="O1068" s="19">
        <f>((H1068-1)*(1-(IF(I1068="no",0,'month 3 only'!$B$3)))+1)</f>
        <v>5.0000000000000044E-2</v>
      </c>
      <c r="P1068" s="19">
        <f t="shared" si="20"/>
        <v>0</v>
      </c>
      <c r="Q10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8" s="20">
        <f>IF(ISBLANK(N1068),,IF(ISBLANK(H1068),,(IF(N1068="WON-EW",((((O1068-1)*K1068)*'month 3 only'!$B$2)+('month 3 only'!$B$2*(O1068-1))),IF(N1068="WON",((((O1068-1)*K1068)*'month 3 only'!$B$2)+('month 3 only'!$B$2*(O1068-1))),IF(N1068="PLACED",((((O1068-1)*K1068)*'month 3 only'!$B$2)-'month 3 only'!$B$2),IF(K1068=0,-'month 3 only'!$B$2,IF(K1068=0,-'month 3 only'!$B$2,-('month 3 only'!$B$2*2)))))))*D1068))</f>
        <v>0</v>
      </c>
      <c r="S1068">
        <f t="shared" si="21"/>
        <v>1</v>
      </c>
    </row>
    <row r="1069" spans="9:19" ht="15" x14ac:dyDescent="0.2">
      <c r="I1069" s="10"/>
      <c r="J1069" s="10"/>
      <c r="K1069" s="10"/>
      <c r="N1069" s="7"/>
      <c r="O1069" s="19">
        <f>((H1069-1)*(1-(IF(I1069="no",0,'month 3 only'!$B$3)))+1)</f>
        <v>5.0000000000000044E-2</v>
      </c>
      <c r="P1069" s="19">
        <f t="shared" si="20"/>
        <v>0</v>
      </c>
      <c r="Q10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9" s="20">
        <f>IF(ISBLANK(N1069),,IF(ISBLANK(H1069),,(IF(N1069="WON-EW",((((O1069-1)*K1069)*'month 3 only'!$B$2)+('month 3 only'!$B$2*(O1069-1))),IF(N1069="WON",((((O1069-1)*K1069)*'month 3 only'!$B$2)+('month 3 only'!$B$2*(O1069-1))),IF(N1069="PLACED",((((O1069-1)*K1069)*'month 3 only'!$B$2)-'month 3 only'!$B$2),IF(K1069=0,-'month 3 only'!$B$2,IF(K1069=0,-'month 3 only'!$B$2,-('month 3 only'!$B$2*2)))))))*D1069))</f>
        <v>0</v>
      </c>
      <c r="S1069">
        <f t="shared" si="21"/>
        <v>1</v>
      </c>
    </row>
    <row r="1070" spans="9:19" ht="15" x14ac:dyDescent="0.2">
      <c r="I1070" s="10"/>
      <c r="J1070" s="10"/>
      <c r="K1070" s="10"/>
      <c r="N1070" s="7"/>
      <c r="O1070" s="19">
        <f>((H1070-1)*(1-(IF(I1070="no",0,'month 3 only'!$B$3)))+1)</f>
        <v>5.0000000000000044E-2</v>
      </c>
      <c r="P1070" s="19">
        <f t="shared" si="20"/>
        <v>0</v>
      </c>
      <c r="Q10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0" s="20">
        <f>IF(ISBLANK(N1070),,IF(ISBLANK(H1070),,(IF(N1070="WON-EW",((((O1070-1)*K1070)*'month 3 only'!$B$2)+('month 3 only'!$B$2*(O1070-1))),IF(N1070="WON",((((O1070-1)*K1070)*'month 3 only'!$B$2)+('month 3 only'!$B$2*(O1070-1))),IF(N1070="PLACED",((((O1070-1)*K1070)*'month 3 only'!$B$2)-'month 3 only'!$B$2),IF(K1070=0,-'month 3 only'!$B$2,IF(K1070=0,-'month 3 only'!$B$2,-('month 3 only'!$B$2*2)))))))*D1070))</f>
        <v>0</v>
      </c>
      <c r="S1070">
        <f t="shared" si="21"/>
        <v>1</v>
      </c>
    </row>
    <row r="1071" spans="9:19" ht="15" x14ac:dyDescent="0.2">
      <c r="I1071" s="10"/>
      <c r="J1071" s="10"/>
      <c r="K1071" s="10"/>
      <c r="N1071" s="7"/>
      <c r="O1071" s="19">
        <f>((H1071-1)*(1-(IF(I1071="no",0,'month 3 only'!$B$3)))+1)</f>
        <v>5.0000000000000044E-2</v>
      </c>
      <c r="P1071" s="19">
        <f t="shared" si="20"/>
        <v>0</v>
      </c>
      <c r="Q10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1" s="20">
        <f>IF(ISBLANK(N1071),,IF(ISBLANK(H1071),,(IF(N1071="WON-EW",((((O1071-1)*K1071)*'month 3 only'!$B$2)+('month 3 only'!$B$2*(O1071-1))),IF(N1071="WON",((((O1071-1)*K1071)*'month 3 only'!$B$2)+('month 3 only'!$B$2*(O1071-1))),IF(N1071="PLACED",((((O1071-1)*K1071)*'month 3 only'!$B$2)-'month 3 only'!$B$2),IF(K1071=0,-'month 3 only'!$B$2,IF(K1071=0,-'month 3 only'!$B$2,-('month 3 only'!$B$2*2)))))))*D1071))</f>
        <v>0</v>
      </c>
      <c r="S1071">
        <f t="shared" si="21"/>
        <v>1</v>
      </c>
    </row>
    <row r="1072" spans="9:19" ht="15" x14ac:dyDescent="0.2">
      <c r="I1072" s="10"/>
      <c r="J1072" s="10"/>
      <c r="K1072" s="10"/>
      <c r="N1072" s="7"/>
      <c r="O1072" s="19">
        <f>((H1072-1)*(1-(IF(I1072="no",0,'month 3 only'!$B$3)))+1)</f>
        <v>5.0000000000000044E-2</v>
      </c>
      <c r="P1072" s="19">
        <f t="shared" si="20"/>
        <v>0</v>
      </c>
      <c r="Q10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2" s="20">
        <f>IF(ISBLANK(N1072),,IF(ISBLANK(H1072),,(IF(N1072="WON-EW",((((O1072-1)*K1072)*'month 3 only'!$B$2)+('month 3 only'!$B$2*(O1072-1))),IF(N1072="WON",((((O1072-1)*K1072)*'month 3 only'!$B$2)+('month 3 only'!$B$2*(O1072-1))),IF(N1072="PLACED",((((O1072-1)*K1072)*'month 3 only'!$B$2)-'month 3 only'!$B$2),IF(K1072=0,-'month 3 only'!$B$2,IF(K1072=0,-'month 3 only'!$B$2,-('month 3 only'!$B$2*2)))))))*D1072))</f>
        <v>0</v>
      </c>
      <c r="S1072">
        <f t="shared" si="21"/>
        <v>1</v>
      </c>
    </row>
    <row r="1073" spans="9:19" ht="15" x14ac:dyDescent="0.2">
      <c r="I1073" s="10"/>
      <c r="J1073" s="10"/>
      <c r="K1073" s="10"/>
      <c r="N1073" s="7"/>
      <c r="O1073" s="19">
        <f>((H1073-1)*(1-(IF(I1073="no",0,'month 3 only'!$B$3)))+1)</f>
        <v>5.0000000000000044E-2</v>
      </c>
      <c r="P1073" s="19">
        <f t="shared" si="20"/>
        <v>0</v>
      </c>
      <c r="Q10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3" s="20">
        <f>IF(ISBLANK(N1073),,IF(ISBLANK(H1073),,(IF(N1073="WON-EW",((((O1073-1)*K1073)*'month 3 only'!$B$2)+('month 3 only'!$B$2*(O1073-1))),IF(N1073="WON",((((O1073-1)*K1073)*'month 3 only'!$B$2)+('month 3 only'!$B$2*(O1073-1))),IF(N1073="PLACED",((((O1073-1)*K1073)*'month 3 only'!$B$2)-'month 3 only'!$B$2),IF(K1073=0,-'month 3 only'!$B$2,IF(K1073=0,-'month 3 only'!$B$2,-('month 3 only'!$B$2*2)))))))*D1073))</f>
        <v>0</v>
      </c>
      <c r="S1073">
        <f t="shared" si="21"/>
        <v>1</v>
      </c>
    </row>
    <row r="1074" spans="9:19" ht="15" x14ac:dyDescent="0.2">
      <c r="I1074" s="10"/>
      <c r="J1074" s="10"/>
      <c r="K1074" s="10"/>
      <c r="N1074" s="7"/>
      <c r="O1074" s="19">
        <f>((H1074-1)*(1-(IF(I1074="no",0,'month 3 only'!$B$3)))+1)</f>
        <v>5.0000000000000044E-2</v>
      </c>
      <c r="P1074" s="19">
        <f t="shared" si="20"/>
        <v>0</v>
      </c>
      <c r="Q10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4" s="20">
        <f>IF(ISBLANK(N1074),,IF(ISBLANK(H1074),,(IF(N1074="WON-EW",((((O1074-1)*K1074)*'month 3 only'!$B$2)+('month 3 only'!$B$2*(O1074-1))),IF(N1074="WON",((((O1074-1)*K1074)*'month 3 only'!$B$2)+('month 3 only'!$B$2*(O1074-1))),IF(N1074="PLACED",((((O1074-1)*K1074)*'month 3 only'!$B$2)-'month 3 only'!$B$2),IF(K1074=0,-'month 3 only'!$B$2,IF(K1074=0,-'month 3 only'!$B$2,-('month 3 only'!$B$2*2)))))))*D1074))</f>
        <v>0</v>
      </c>
      <c r="S1074">
        <f t="shared" si="21"/>
        <v>1</v>
      </c>
    </row>
    <row r="1075" spans="9:19" ht="15" x14ac:dyDescent="0.2">
      <c r="I1075" s="10"/>
      <c r="J1075" s="10"/>
      <c r="K1075" s="10"/>
      <c r="N1075" s="7"/>
      <c r="O1075" s="19">
        <f>((H1075-1)*(1-(IF(I1075="no",0,'month 3 only'!$B$3)))+1)</f>
        <v>5.0000000000000044E-2</v>
      </c>
      <c r="P1075" s="19">
        <f t="shared" si="20"/>
        <v>0</v>
      </c>
      <c r="Q10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5" s="20">
        <f>IF(ISBLANK(N1075),,IF(ISBLANK(H1075),,(IF(N1075="WON-EW",((((O1075-1)*K1075)*'month 3 only'!$B$2)+('month 3 only'!$B$2*(O1075-1))),IF(N1075="WON",((((O1075-1)*K1075)*'month 3 only'!$B$2)+('month 3 only'!$B$2*(O1075-1))),IF(N1075="PLACED",((((O1075-1)*K1075)*'month 3 only'!$B$2)-'month 3 only'!$B$2),IF(K1075=0,-'month 3 only'!$B$2,IF(K1075=0,-'month 3 only'!$B$2,-('month 3 only'!$B$2*2)))))))*D1075))</f>
        <v>0</v>
      </c>
      <c r="S1075">
        <f t="shared" si="21"/>
        <v>1</v>
      </c>
    </row>
    <row r="1076" spans="9:19" ht="15" x14ac:dyDescent="0.2">
      <c r="I1076" s="10"/>
      <c r="J1076" s="10"/>
      <c r="K1076" s="10"/>
      <c r="N1076" s="7"/>
      <c r="O1076" s="19">
        <f>((H1076-1)*(1-(IF(I1076="no",0,'month 3 only'!$B$3)))+1)</f>
        <v>5.0000000000000044E-2</v>
      </c>
      <c r="P1076" s="19">
        <f t="shared" si="20"/>
        <v>0</v>
      </c>
      <c r="Q10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6" s="20">
        <f>IF(ISBLANK(N1076),,IF(ISBLANK(H1076),,(IF(N1076="WON-EW",((((O1076-1)*K1076)*'month 3 only'!$B$2)+('month 3 only'!$B$2*(O1076-1))),IF(N1076="WON",((((O1076-1)*K1076)*'month 3 only'!$B$2)+('month 3 only'!$B$2*(O1076-1))),IF(N1076="PLACED",((((O1076-1)*K1076)*'month 3 only'!$B$2)-'month 3 only'!$B$2),IF(K1076=0,-'month 3 only'!$B$2,IF(K1076=0,-'month 3 only'!$B$2,-('month 3 only'!$B$2*2)))))))*D1076))</f>
        <v>0</v>
      </c>
      <c r="S1076">
        <f t="shared" si="21"/>
        <v>1</v>
      </c>
    </row>
    <row r="1077" spans="9:19" ht="15" x14ac:dyDescent="0.2">
      <c r="I1077" s="10"/>
      <c r="J1077" s="10"/>
      <c r="K1077" s="10"/>
      <c r="N1077" s="7"/>
      <c r="O1077" s="19">
        <f>((H1077-1)*(1-(IF(I1077="no",0,'month 3 only'!$B$3)))+1)</f>
        <v>5.0000000000000044E-2</v>
      </c>
      <c r="P1077" s="19">
        <f t="shared" si="20"/>
        <v>0</v>
      </c>
      <c r="Q10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7" s="20">
        <f>IF(ISBLANK(N1077),,IF(ISBLANK(H1077),,(IF(N1077="WON-EW",((((O1077-1)*K1077)*'month 3 only'!$B$2)+('month 3 only'!$B$2*(O1077-1))),IF(N1077="WON",((((O1077-1)*K1077)*'month 3 only'!$B$2)+('month 3 only'!$B$2*(O1077-1))),IF(N1077="PLACED",((((O1077-1)*K1077)*'month 3 only'!$B$2)-'month 3 only'!$B$2),IF(K1077=0,-'month 3 only'!$B$2,IF(K1077=0,-'month 3 only'!$B$2,-('month 3 only'!$B$2*2)))))))*D1077))</f>
        <v>0</v>
      </c>
      <c r="S1077">
        <f t="shared" si="21"/>
        <v>1</v>
      </c>
    </row>
    <row r="1078" spans="9:19" ht="15" x14ac:dyDescent="0.2">
      <c r="I1078" s="10"/>
      <c r="J1078" s="10"/>
      <c r="K1078" s="10"/>
      <c r="N1078" s="7"/>
      <c r="O1078" s="19">
        <f>((H1078-1)*(1-(IF(I1078="no",0,'month 3 only'!$B$3)))+1)</f>
        <v>5.0000000000000044E-2</v>
      </c>
      <c r="P1078" s="19">
        <f t="shared" si="20"/>
        <v>0</v>
      </c>
      <c r="Q10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8" s="20">
        <f>IF(ISBLANK(N1078),,IF(ISBLANK(H1078),,(IF(N1078="WON-EW",((((O1078-1)*K1078)*'month 3 only'!$B$2)+('month 3 only'!$B$2*(O1078-1))),IF(N1078="WON",((((O1078-1)*K1078)*'month 3 only'!$B$2)+('month 3 only'!$B$2*(O1078-1))),IF(N1078="PLACED",((((O1078-1)*K1078)*'month 3 only'!$B$2)-'month 3 only'!$B$2),IF(K1078=0,-'month 3 only'!$B$2,IF(K1078=0,-'month 3 only'!$B$2,-('month 3 only'!$B$2*2)))))))*D1078))</f>
        <v>0</v>
      </c>
      <c r="S1078">
        <f t="shared" si="21"/>
        <v>1</v>
      </c>
    </row>
    <row r="1079" spans="9:19" ht="15" x14ac:dyDescent="0.2">
      <c r="I1079" s="10"/>
      <c r="J1079" s="10"/>
      <c r="K1079" s="10"/>
      <c r="N1079" s="7"/>
      <c r="O1079" s="19">
        <f>((H1079-1)*(1-(IF(I1079="no",0,'month 3 only'!$B$3)))+1)</f>
        <v>5.0000000000000044E-2</v>
      </c>
      <c r="P1079" s="19">
        <f t="shared" si="20"/>
        <v>0</v>
      </c>
      <c r="Q10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9" s="20">
        <f>IF(ISBLANK(N1079),,IF(ISBLANK(H1079),,(IF(N1079="WON-EW",((((O1079-1)*K1079)*'month 3 only'!$B$2)+('month 3 only'!$B$2*(O1079-1))),IF(N1079="WON",((((O1079-1)*K1079)*'month 3 only'!$B$2)+('month 3 only'!$B$2*(O1079-1))),IF(N1079="PLACED",((((O1079-1)*K1079)*'month 3 only'!$B$2)-'month 3 only'!$B$2),IF(K1079=0,-'month 3 only'!$B$2,IF(K1079=0,-'month 3 only'!$B$2,-('month 3 only'!$B$2*2)))))))*D1079))</f>
        <v>0</v>
      </c>
      <c r="S1079">
        <f t="shared" si="21"/>
        <v>1</v>
      </c>
    </row>
    <row r="1080" spans="9:19" ht="15" x14ac:dyDescent="0.2">
      <c r="I1080" s="10"/>
      <c r="J1080" s="10"/>
      <c r="K1080" s="10"/>
      <c r="N1080" s="7"/>
      <c r="O1080" s="19">
        <f>((H1080-1)*(1-(IF(I1080="no",0,'month 3 only'!$B$3)))+1)</f>
        <v>5.0000000000000044E-2</v>
      </c>
      <c r="P1080" s="19">
        <f t="shared" si="20"/>
        <v>0</v>
      </c>
      <c r="Q10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0" s="20">
        <f>IF(ISBLANK(N1080),,IF(ISBLANK(H1080),,(IF(N1080="WON-EW",((((O1080-1)*K1080)*'month 3 only'!$B$2)+('month 3 only'!$B$2*(O1080-1))),IF(N1080="WON",((((O1080-1)*K1080)*'month 3 only'!$B$2)+('month 3 only'!$B$2*(O1080-1))),IF(N1080="PLACED",((((O1080-1)*K1080)*'month 3 only'!$B$2)-'month 3 only'!$B$2),IF(K1080=0,-'month 3 only'!$B$2,IF(K1080=0,-'month 3 only'!$B$2,-('month 3 only'!$B$2*2)))))))*D1080))</f>
        <v>0</v>
      </c>
      <c r="S1080">
        <f t="shared" si="21"/>
        <v>1</v>
      </c>
    </row>
    <row r="1081" spans="9:19" ht="15" x14ac:dyDescent="0.2">
      <c r="I1081" s="10"/>
      <c r="J1081" s="10"/>
      <c r="K1081" s="10"/>
      <c r="N1081" s="7"/>
      <c r="O1081" s="19">
        <f>((H1081-1)*(1-(IF(I1081="no",0,'month 3 only'!$B$3)))+1)</f>
        <v>5.0000000000000044E-2</v>
      </c>
      <c r="P1081" s="19">
        <f t="shared" si="20"/>
        <v>0</v>
      </c>
      <c r="Q10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1" s="20">
        <f>IF(ISBLANK(N1081),,IF(ISBLANK(H1081),,(IF(N1081="WON-EW",((((O1081-1)*K1081)*'month 3 only'!$B$2)+('month 3 only'!$B$2*(O1081-1))),IF(N1081="WON",((((O1081-1)*K1081)*'month 3 only'!$B$2)+('month 3 only'!$B$2*(O1081-1))),IF(N1081="PLACED",((((O1081-1)*K1081)*'month 3 only'!$B$2)-'month 3 only'!$B$2),IF(K1081=0,-'month 3 only'!$B$2,IF(K1081=0,-'month 3 only'!$B$2,-('month 3 only'!$B$2*2)))))))*D1081))</f>
        <v>0</v>
      </c>
      <c r="S1081">
        <f t="shared" si="21"/>
        <v>1</v>
      </c>
    </row>
    <row r="1082" spans="9:19" ht="15" x14ac:dyDescent="0.2">
      <c r="I1082" s="10"/>
      <c r="J1082" s="10"/>
      <c r="K1082" s="10"/>
      <c r="N1082" s="7"/>
      <c r="O1082" s="19">
        <f>((H1082-1)*(1-(IF(I1082="no",0,'month 3 only'!$B$3)))+1)</f>
        <v>5.0000000000000044E-2</v>
      </c>
      <c r="P1082" s="19">
        <f t="shared" si="20"/>
        <v>0</v>
      </c>
      <c r="Q10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2" s="20">
        <f>IF(ISBLANK(N1082),,IF(ISBLANK(H1082),,(IF(N1082="WON-EW",((((O1082-1)*K1082)*'month 3 only'!$B$2)+('month 3 only'!$B$2*(O1082-1))),IF(N1082="WON",((((O1082-1)*K1082)*'month 3 only'!$B$2)+('month 3 only'!$B$2*(O1082-1))),IF(N1082="PLACED",((((O1082-1)*K1082)*'month 3 only'!$B$2)-'month 3 only'!$B$2),IF(K1082=0,-'month 3 only'!$B$2,IF(K1082=0,-'month 3 only'!$B$2,-('month 3 only'!$B$2*2)))))))*D1082))</f>
        <v>0</v>
      </c>
      <c r="S1082">
        <f t="shared" si="21"/>
        <v>1</v>
      </c>
    </row>
    <row r="1083" spans="9:19" ht="15" x14ac:dyDescent="0.2">
      <c r="I1083" s="10"/>
      <c r="J1083" s="10"/>
      <c r="K1083" s="10"/>
      <c r="N1083" s="7"/>
      <c r="O1083" s="19">
        <f>((H1083-1)*(1-(IF(I1083="no",0,'month 3 only'!$B$3)))+1)</f>
        <v>5.0000000000000044E-2</v>
      </c>
      <c r="P1083" s="19">
        <f t="shared" si="20"/>
        <v>0</v>
      </c>
      <c r="Q10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3" s="20">
        <f>IF(ISBLANK(N1083),,IF(ISBLANK(H1083),,(IF(N1083="WON-EW",((((O1083-1)*K1083)*'month 3 only'!$B$2)+('month 3 only'!$B$2*(O1083-1))),IF(N1083="WON",((((O1083-1)*K1083)*'month 3 only'!$B$2)+('month 3 only'!$B$2*(O1083-1))),IF(N1083="PLACED",((((O1083-1)*K1083)*'month 3 only'!$B$2)-'month 3 only'!$B$2),IF(K1083=0,-'month 3 only'!$B$2,IF(K1083=0,-'month 3 only'!$B$2,-('month 3 only'!$B$2*2)))))))*D1083))</f>
        <v>0</v>
      </c>
      <c r="S1083">
        <f t="shared" si="21"/>
        <v>1</v>
      </c>
    </row>
    <row r="1084" spans="9:19" ht="15" x14ac:dyDescent="0.2">
      <c r="I1084" s="10"/>
      <c r="J1084" s="10"/>
      <c r="K1084" s="10"/>
      <c r="N1084" s="7"/>
      <c r="O1084" s="19">
        <f>((H1084-1)*(1-(IF(I1084="no",0,'month 3 only'!$B$3)))+1)</f>
        <v>5.0000000000000044E-2</v>
      </c>
      <c r="P1084" s="19">
        <f t="shared" si="20"/>
        <v>0</v>
      </c>
      <c r="Q10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4" s="20">
        <f>IF(ISBLANK(N1084),,IF(ISBLANK(H1084),,(IF(N1084="WON-EW",((((O1084-1)*K1084)*'month 3 only'!$B$2)+('month 3 only'!$B$2*(O1084-1))),IF(N1084="WON",((((O1084-1)*K1084)*'month 3 only'!$B$2)+('month 3 only'!$B$2*(O1084-1))),IF(N1084="PLACED",((((O1084-1)*K1084)*'month 3 only'!$B$2)-'month 3 only'!$B$2),IF(K1084=0,-'month 3 only'!$B$2,IF(K1084=0,-'month 3 only'!$B$2,-('month 3 only'!$B$2*2)))))))*D1084))</f>
        <v>0</v>
      </c>
      <c r="S1084">
        <f t="shared" si="21"/>
        <v>1</v>
      </c>
    </row>
    <row r="1085" spans="9:19" ht="15" x14ac:dyDescent="0.2">
      <c r="I1085" s="10"/>
      <c r="J1085" s="10"/>
      <c r="K1085" s="10"/>
      <c r="N1085" s="7"/>
      <c r="O1085" s="19">
        <f>((H1085-1)*(1-(IF(I1085="no",0,'month 3 only'!$B$3)))+1)</f>
        <v>5.0000000000000044E-2</v>
      </c>
      <c r="P1085" s="19">
        <f t="shared" si="20"/>
        <v>0</v>
      </c>
      <c r="Q10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5" s="20">
        <f>IF(ISBLANK(N1085),,IF(ISBLANK(H1085),,(IF(N1085="WON-EW",((((O1085-1)*K1085)*'month 3 only'!$B$2)+('month 3 only'!$B$2*(O1085-1))),IF(N1085="WON",((((O1085-1)*K1085)*'month 3 only'!$B$2)+('month 3 only'!$B$2*(O1085-1))),IF(N1085="PLACED",((((O1085-1)*K1085)*'month 3 only'!$B$2)-'month 3 only'!$B$2),IF(K1085=0,-'month 3 only'!$B$2,IF(K1085=0,-'month 3 only'!$B$2,-('month 3 only'!$B$2*2)))))))*D1085))</f>
        <v>0</v>
      </c>
      <c r="S1085">
        <f t="shared" si="21"/>
        <v>1</v>
      </c>
    </row>
    <row r="1086" spans="9:19" ht="15" x14ac:dyDescent="0.2">
      <c r="I1086" s="10"/>
      <c r="J1086" s="10"/>
      <c r="K1086" s="10"/>
      <c r="N1086" s="7"/>
      <c r="O1086" s="19">
        <f>((H1086-1)*(1-(IF(I1086="no",0,'month 3 only'!$B$3)))+1)</f>
        <v>5.0000000000000044E-2</v>
      </c>
      <c r="P1086" s="19">
        <f t="shared" si="20"/>
        <v>0</v>
      </c>
      <c r="Q10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6" s="20">
        <f>IF(ISBLANK(N1086),,IF(ISBLANK(H1086),,(IF(N1086="WON-EW",((((O1086-1)*K1086)*'month 3 only'!$B$2)+('month 3 only'!$B$2*(O1086-1))),IF(N1086="WON",((((O1086-1)*K1086)*'month 3 only'!$B$2)+('month 3 only'!$B$2*(O1086-1))),IF(N1086="PLACED",((((O1086-1)*K1086)*'month 3 only'!$B$2)-'month 3 only'!$B$2),IF(K1086=0,-'month 3 only'!$B$2,IF(K1086=0,-'month 3 only'!$B$2,-('month 3 only'!$B$2*2)))))))*D1086))</f>
        <v>0</v>
      </c>
      <c r="S1086">
        <f t="shared" si="21"/>
        <v>1</v>
      </c>
    </row>
    <row r="1087" spans="9:19" ht="15" x14ac:dyDescent="0.2">
      <c r="I1087" s="10"/>
      <c r="J1087" s="10"/>
      <c r="K1087" s="10"/>
      <c r="N1087" s="7"/>
      <c r="O1087" s="19">
        <f>((H1087-1)*(1-(IF(I1087="no",0,'month 3 only'!$B$3)))+1)</f>
        <v>5.0000000000000044E-2</v>
      </c>
      <c r="P1087" s="19">
        <f t="shared" si="20"/>
        <v>0</v>
      </c>
      <c r="Q10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7" s="20">
        <f>IF(ISBLANK(N1087),,IF(ISBLANK(H1087),,(IF(N1087="WON-EW",((((O1087-1)*K1087)*'month 3 only'!$B$2)+('month 3 only'!$B$2*(O1087-1))),IF(N1087="WON",((((O1087-1)*K1087)*'month 3 only'!$B$2)+('month 3 only'!$B$2*(O1087-1))),IF(N1087="PLACED",((((O1087-1)*K1087)*'month 3 only'!$B$2)-'month 3 only'!$B$2),IF(K1087=0,-'month 3 only'!$B$2,IF(K1087=0,-'month 3 only'!$B$2,-('month 3 only'!$B$2*2)))))))*D1087))</f>
        <v>0</v>
      </c>
      <c r="S1087">
        <f t="shared" si="21"/>
        <v>1</v>
      </c>
    </row>
    <row r="1088" spans="9:19" ht="15" x14ac:dyDescent="0.2">
      <c r="I1088" s="10"/>
      <c r="J1088" s="10"/>
      <c r="K1088" s="10"/>
      <c r="N1088" s="7"/>
      <c r="O1088" s="19">
        <f>((H1088-1)*(1-(IF(I1088="no",0,'month 3 only'!$B$3)))+1)</f>
        <v>5.0000000000000044E-2</v>
      </c>
      <c r="P1088" s="19">
        <f t="shared" si="20"/>
        <v>0</v>
      </c>
      <c r="Q10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8" s="20">
        <f>IF(ISBLANK(N1088),,IF(ISBLANK(H1088),,(IF(N1088="WON-EW",((((O1088-1)*K1088)*'month 3 only'!$B$2)+('month 3 only'!$B$2*(O1088-1))),IF(N1088="WON",((((O1088-1)*K1088)*'month 3 only'!$B$2)+('month 3 only'!$B$2*(O1088-1))),IF(N1088="PLACED",((((O1088-1)*K1088)*'month 3 only'!$B$2)-'month 3 only'!$B$2),IF(K1088=0,-'month 3 only'!$B$2,IF(K1088=0,-'month 3 only'!$B$2,-('month 3 only'!$B$2*2)))))))*D1088))</f>
        <v>0</v>
      </c>
      <c r="S1088">
        <f t="shared" si="21"/>
        <v>1</v>
      </c>
    </row>
    <row r="1089" spans="9:19" ht="15" x14ac:dyDescent="0.2">
      <c r="I1089" s="10"/>
      <c r="J1089" s="10"/>
      <c r="K1089" s="10"/>
      <c r="N1089" s="7"/>
      <c r="O1089" s="19">
        <f>((H1089-1)*(1-(IF(I1089="no",0,'month 3 only'!$B$3)))+1)</f>
        <v>5.0000000000000044E-2</v>
      </c>
      <c r="P1089" s="19">
        <f t="shared" si="20"/>
        <v>0</v>
      </c>
      <c r="Q10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9" s="20">
        <f>IF(ISBLANK(N1089),,IF(ISBLANK(H1089),,(IF(N1089="WON-EW",((((O1089-1)*K1089)*'month 3 only'!$B$2)+('month 3 only'!$B$2*(O1089-1))),IF(N1089="WON",((((O1089-1)*K1089)*'month 3 only'!$B$2)+('month 3 only'!$B$2*(O1089-1))),IF(N1089="PLACED",((((O1089-1)*K1089)*'month 3 only'!$B$2)-'month 3 only'!$B$2),IF(K1089=0,-'month 3 only'!$B$2,IF(K1089=0,-'month 3 only'!$B$2,-('month 3 only'!$B$2*2)))))))*D1089))</f>
        <v>0</v>
      </c>
      <c r="S1089">
        <f t="shared" si="21"/>
        <v>1</v>
      </c>
    </row>
    <row r="1090" spans="9:19" ht="15" x14ac:dyDescent="0.2">
      <c r="I1090" s="10"/>
      <c r="J1090" s="10"/>
      <c r="K1090" s="10"/>
      <c r="N1090" s="7"/>
      <c r="O1090" s="19">
        <f>((H1090-1)*(1-(IF(I1090="no",0,'month 3 only'!$B$3)))+1)</f>
        <v>5.0000000000000044E-2</v>
      </c>
      <c r="P1090" s="19">
        <f t="shared" si="20"/>
        <v>0</v>
      </c>
      <c r="Q10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0" s="20">
        <f>IF(ISBLANK(N1090),,IF(ISBLANK(H1090),,(IF(N1090="WON-EW",((((O1090-1)*K1090)*'month 3 only'!$B$2)+('month 3 only'!$B$2*(O1090-1))),IF(N1090="WON",((((O1090-1)*K1090)*'month 3 only'!$B$2)+('month 3 only'!$B$2*(O1090-1))),IF(N1090="PLACED",((((O1090-1)*K1090)*'month 3 only'!$B$2)-'month 3 only'!$B$2),IF(K1090=0,-'month 3 only'!$B$2,IF(K1090=0,-'month 3 only'!$B$2,-('month 3 only'!$B$2*2)))))))*D1090))</f>
        <v>0</v>
      </c>
      <c r="S1090">
        <f t="shared" si="21"/>
        <v>1</v>
      </c>
    </row>
    <row r="1091" spans="9:19" ht="15" x14ac:dyDescent="0.2">
      <c r="I1091" s="10"/>
      <c r="J1091" s="10"/>
      <c r="K1091" s="10"/>
      <c r="N1091" s="7"/>
      <c r="O1091" s="19">
        <f>((H1091-1)*(1-(IF(I1091="no",0,'month 3 only'!$B$3)))+1)</f>
        <v>5.0000000000000044E-2</v>
      </c>
      <c r="P1091" s="19">
        <f t="shared" si="20"/>
        <v>0</v>
      </c>
      <c r="Q10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1" s="20">
        <f>IF(ISBLANK(N1091),,IF(ISBLANK(H1091),,(IF(N1091="WON-EW",((((O1091-1)*K1091)*'month 3 only'!$B$2)+('month 3 only'!$B$2*(O1091-1))),IF(N1091="WON",((((O1091-1)*K1091)*'month 3 only'!$B$2)+('month 3 only'!$B$2*(O1091-1))),IF(N1091="PLACED",((((O1091-1)*K1091)*'month 3 only'!$B$2)-'month 3 only'!$B$2),IF(K1091=0,-'month 3 only'!$B$2,IF(K1091=0,-'month 3 only'!$B$2,-('month 3 only'!$B$2*2)))))))*D1091))</f>
        <v>0</v>
      </c>
      <c r="S1091">
        <f t="shared" si="21"/>
        <v>1</v>
      </c>
    </row>
    <row r="1092" spans="9:19" ht="15" x14ac:dyDescent="0.2">
      <c r="I1092" s="10"/>
      <c r="J1092" s="10"/>
      <c r="K1092" s="10"/>
      <c r="N1092" s="7"/>
      <c r="O1092" s="19">
        <f>((H1092-1)*(1-(IF(I1092="no",0,'month 3 only'!$B$3)))+1)</f>
        <v>5.0000000000000044E-2</v>
      </c>
      <c r="P1092" s="19">
        <f t="shared" si="20"/>
        <v>0</v>
      </c>
      <c r="Q10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2" s="20">
        <f>IF(ISBLANK(N1092),,IF(ISBLANK(H1092),,(IF(N1092="WON-EW",((((O1092-1)*K1092)*'month 3 only'!$B$2)+('month 3 only'!$B$2*(O1092-1))),IF(N1092="WON",((((O1092-1)*K1092)*'month 3 only'!$B$2)+('month 3 only'!$B$2*(O1092-1))),IF(N1092="PLACED",((((O1092-1)*K1092)*'month 3 only'!$B$2)-'month 3 only'!$B$2),IF(K1092=0,-'month 3 only'!$B$2,IF(K1092=0,-'month 3 only'!$B$2,-('month 3 only'!$B$2*2)))))))*D1092))</f>
        <v>0</v>
      </c>
      <c r="S1092">
        <f t="shared" si="21"/>
        <v>1</v>
      </c>
    </row>
    <row r="1093" spans="9:19" ht="15" x14ac:dyDescent="0.2">
      <c r="I1093" s="10"/>
      <c r="J1093" s="10"/>
      <c r="K1093" s="10"/>
      <c r="N1093" s="7"/>
      <c r="O1093" s="19">
        <f>((H1093-1)*(1-(IF(I1093="no",0,'month 3 only'!$B$3)))+1)</f>
        <v>5.0000000000000044E-2</v>
      </c>
      <c r="P1093" s="19">
        <f t="shared" si="20"/>
        <v>0</v>
      </c>
      <c r="Q10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3" s="20">
        <f>IF(ISBLANK(N1093),,IF(ISBLANK(H1093),,(IF(N1093="WON-EW",((((O1093-1)*K1093)*'month 3 only'!$B$2)+('month 3 only'!$B$2*(O1093-1))),IF(N1093="WON",((((O1093-1)*K1093)*'month 3 only'!$B$2)+('month 3 only'!$B$2*(O1093-1))),IF(N1093="PLACED",((((O1093-1)*K1093)*'month 3 only'!$B$2)-'month 3 only'!$B$2),IF(K1093=0,-'month 3 only'!$B$2,IF(K1093=0,-'month 3 only'!$B$2,-('month 3 only'!$B$2*2)))))))*D1093))</f>
        <v>0</v>
      </c>
      <c r="S1093">
        <f t="shared" si="21"/>
        <v>1</v>
      </c>
    </row>
    <row r="1094" spans="9:19" ht="15" x14ac:dyDescent="0.2">
      <c r="I1094" s="10"/>
      <c r="J1094" s="10"/>
      <c r="K1094" s="10"/>
      <c r="N1094" s="7"/>
      <c r="O1094" s="19">
        <f>((H1094-1)*(1-(IF(I1094="no",0,'month 3 only'!$B$3)))+1)</f>
        <v>5.0000000000000044E-2</v>
      </c>
      <c r="P1094" s="19">
        <f t="shared" si="20"/>
        <v>0</v>
      </c>
      <c r="Q10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4" s="20">
        <f>IF(ISBLANK(N1094),,IF(ISBLANK(H1094),,(IF(N1094="WON-EW",((((O1094-1)*K1094)*'month 3 only'!$B$2)+('month 3 only'!$B$2*(O1094-1))),IF(N1094="WON",((((O1094-1)*K1094)*'month 3 only'!$B$2)+('month 3 only'!$B$2*(O1094-1))),IF(N1094="PLACED",((((O1094-1)*K1094)*'month 3 only'!$B$2)-'month 3 only'!$B$2),IF(K1094=0,-'month 3 only'!$B$2,IF(K1094=0,-'month 3 only'!$B$2,-('month 3 only'!$B$2*2)))))))*D1094))</f>
        <v>0</v>
      </c>
      <c r="S1094">
        <f t="shared" si="21"/>
        <v>1</v>
      </c>
    </row>
    <row r="1095" spans="9:19" ht="15" x14ac:dyDescent="0.2">
      <c r="I1095" s="10"/>
      <c r="J1095" s="10"/>
      <c r="K1095" s="10"/>
      <c r="N1095" s="7"/>
      <c r="O1095" s="19">
        <f>((H1095-1)*(1-(IF(I1095="no",0,'month 3 only'!$B$3)))+1)</f>
        <v>5.0000000000000044E-2</v>
      </c>
      <c r="P1095" s="19">
        <f t="shared" si="20"/>
        <v>0</v>
      </c>
      <c r="Q10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5" s="20">
        <f>IF(ISBLANK(N1095),,IF(ISBLANK(H1095),,(IF(N1095="WON-EW",((((O1095-1)*K1095)*'month 3 only'!$B$2)+('month 3 only'!$B$2*(O1095-1))),IF(N1095="WON",((((O1095-1)*K1095)*'month 3 only'!$B$2)+('month 3 only'!$B$2*(O1095-1))),IF(N1095="PLACED",((((O1095-1)*K1095)*'month 3 only'!$B$2)-'month 3 only'!$B$2),IF(K1095=0,-'month 3 only'!$B$2,IF(K1095=0,-'month 3 only'!$B$2,-('month 3 only'!$B$2*2)))))))*D1095))</f>
        <v>0</v>
      </c>
      <c r="S1095">
        <f t="shared" si="21"/>
        <v>1</v>
      </c>
    </row>
    <row r="1096" spans="9:19" ht="15" x14ac:dyDescent="0.2">
      <c r="I1096" s="10"/>
      <c r="J1096" s="10"/>
      <c r="K1096" s="10"/>
      <c r="N1096" s="7"/>
      <c r="O1096" s="19">
        <f>((H1096-1)*(1-(IF(I1096="no",0,'month 3 only'!$B$3)))+1)</f>
        <v>5.0000000000000044E-2</v>
      </c>
      <c r="P1096" s="19">
        <f t="shared" si="20"/>
        <v>0</v>
      </c>
      <c r="Q10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6" s="20">
        <f>IF(ISBLANK(N1096),,IF(ISBLANK(H1096),,(IF(N1096="WON-EW",((((O1096-1)*K1096)*'month 3 only'!$B$2)+('month 3 only'!$B$2*(O1096-1))),IF(N1096="WON",((((O1096-1)*K1096)*'month 3 only'!$B$2)+('month 3 only'!$B$2*(O1096-1))),IF(N1096="PLACED",((((O1096-1)*K1096)*'month 3 only'!$B$2)-'month 3 only'!$B$2),IF(K1096=0,-'month 3 only'!$B$2,IF(K1096=0,-'month 3 only'!$B$2,-('month 3 only'!$B$2*2)))))))*D1096))</f>
        <v>0</v>
      </c>
      <c r="S1096">
        <f t="shared" si="21"/>
        <v>1</v>
      </c>
    </row>
    <row r="1097" spans="9:19" ht="15" x14ac:dyDescent="0.2">
      <c r="I1097" s="10"/>
      <c r="J1097" s="10"/>
      <c r="K1097" s="10"/>
      <c r="N1097" s="7"/>
      <c r="O1097" s="19">
        <f>((H1097-1)*(1-(IF(I1097="no",0,'month 3 only'!$B$3)))+1)</f>
        <v>5.0000000000000044E-2</v>
      </c>
      <c r="P1097" s="19">
        <f t="shared" si="20"/>
        <v>0</v>
      </c>
      <c r="Q10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7" s="20">
        <f>IF(ISBLANK(N1097),,IF(ISBLANK(H1097),,(IF(N1097="WON-EW",((((O1097-1)*K1097)*'month 3 only'!$B$2)+('month 3 only'!$B$2*(O1097-1))),IF(N1097="WON",((((O1097-1)*K1097)*'month 3 only'!$B$2)+('month 3 only'!$B$2*(O1097-1))),IF(N1097="PLACED",((((O1097-1)*K1097)*'month 3 only'!$B$2)-'month 3 only'!$B$2),IF(K1097=0,-'month 3 only'!$B$2,IF(K1097=0,-'month 3 only'!$B$2,-('month 3 only'!$B$2*2)))))))*D1097))</f>
        <v>0</v>
      </c>
      <c r="S1097">
        <f t="shared" si="21"/>
        <v>1</v>
      </c>
    </row>
    <row r="1098" spans="9:19" ht="15" x14ac:dyDescent="0.2">
      <c r="I1098" s="10"/>
      <c r="J1098" s="10"/>
      <c r="K1098" s="10"/>
      <c r="N1098" s="7"/>
      <c r="O1098" s="19">
        <f>((H1098-1)*(1-(IF(I1098="no",0,'month 3 only'!$B$3)))+1)</f>
        <v>5.0000000000000044E-2</v>
      </c>
      <c r="P1098" s="19">
        <f t="shared" si="20"/>
        <v>0</v>
      </c>
      <c r="Q10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8" s="20">
        <f>IF(ISBLANK(N1098),,IF(ISBLANK(H1098),,(IF(N1098="WON-EW",((((O1098-1)*K1098)*'month 3 only'!$B$2)+('month 3 only'!$B$2*(O1098-1))),IF(N1098="WON",((((O1098-1)*K1098)*'month 3 only'!$B$2)+('month 3 only'!$B$2*(O1098-1))),IF(N1098="PLACED",((((O1098-1)*K1098)*'month 3 only'!$B$2)-'month 3 only'!$B$2),IF(K1098=0,-'month 3 only'!$B$2,IF(K1098=0,-'month 3 only'!$B$2,-('month 3 only'!$B$2*2)))))))*D1098))</f>
        <v>0</v>
      </c>
      <c r="S1098">
        <f t="shared" si="21"/>
        <v>1</v>
      </c>
    </row>
    <row r="1099" spans="9:19" ht="15" x14ac:dyDescent="0.2">
      <c r="I1099" s="10"/>
      <c r="J1099" s="10"/>
      <c r="K1099" s="10"/>
      <c r="N1099" s="7"/>
      <c r="O1099" s="19">
        <f>((H1099-1)*(1-(IF(I1099="no",0,'month 3 only'!$B$3)))+1)</f>
        <v>5.0000000000000044E-2</v>
      </c>
      <c r="P1099" s="19">
        <f t="shared" si="20"/>
        <v>0</v>
      </c>
      <c r="Q10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9" s="20">
        <f>IF(ISBLANK(N1099),,IF(ISBLANK(H1099),,(IF(N1099="WON-EW",((((O1099-1)*K1099)*'month 3 only'!$B$2)+('month 3 only'!$B$2*(O1099-1))),IF(N1099="WON",((((O1099-1)*K1099)*'month 3 only'!$B$2)+('month 3 only'!$B$2*(O1099-1))),IF(N1099="PLACED",((((O1099-1)*K1099)*'month 3 only'!$B$2)-'month 3 only'!$B$2),IF(K1099=0,-'month 3 only'!$B$2,IF(K1099=0,-'month 3 only'!$B$2,-('month 3 only'!$B$2*2)))))))*D1099))</f>
        <v>0</v>
      </c>
      <c r="S1099">
        <f t="shared" si="21"/>
        <v>1</v>
      </c>
    </row>
    <row r="1100" spans="9:19" ht="15" x14ac:dyDescent="0.2">
      <c r="I1100" s="10"/>
      <c r="J1100" s="10"/>
      <c r="K1100" s="10"/>
      <c r="N1100" s="7"/>
      <c r="O1100" s="19">
        <f>((H1100-1)*(1-(IF(I1100="no",0,'month 3 only'!$B$3)))+1)</f>
        <v>5.0000000000000044E-2</v>
      </c>
      <c r="P1100" s="19">
        <f t="shared" si="20"/>
        <v>0</v>
      </c>
      <c r="Q11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0" s="20">
        <f>IF(ISBLANK(N1100),,IF(ISBLANK(H1100),,(IF(N1100="WON-EW",((((O1100-1)*K1100)*'month 3 only'!$B$2)+('month 3 only'!$B$2*(O1100-1))),IF(N1100="WON",((((O1100-1)*K1100)*'month 3 only'!$B$2)+('month 3 only'!$B$2*(O1100-1))),IF(N1100="PLACED",((((O1100-1)*K1100)*'month 3 only'!$B$2)-'month 3 only'!$B$2),IF(K1100=0,-'month 3 only'!$B$2,IF(K1100=0,-'month 3 only'!$B$2,-('month 3 only'!$B$2*2)))))))*D1100))</f>
        <v>0</v>
      </c>
      <c r="S1100">
        <f t="shared" si="21"/>
        <v>1</v>
      </c>
    </row>
    <row r="1101" spans="9:19" ht="15" x14ac:dyDescent="0.2">
      <c r="I1101" s="10"/>
      <c r="J1101" s="10"/>
      <c r="K1101" s="10"/>
      <c r="N1101" s="7"/>
      <c r="O1101" s="19">
        <f>((H1101-1)*(1-(IF(I1101="no",0,'month 3 only'!$B$3)))+1)</f>
        <v>5.0000000000000044E-2</v>
      </c>
      <c r="P1101" s="19">
        <f t="shared" si="20"/>
        <v>0</v>
      </c>
      <c r="Q11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1" s="20">
        <f>IF(ISBLANK(N1101),,IF(ISBLANK(H1101),,(IF(N1101="WON-EW",((((O1101-1)*K1101)*'month 3 only'!$B$2)+('month 3 only'!$B$2*(O1101-1))),IF(N1101="WON",((((O1101-1)*K1101)*'month 3 only'!$B$2)+('month 3 only'!$B$2*(O1101-1))),IF(N1101="PLACED",((((O1101-1)*K1101)*'month 3 only'!$B$2)-'month 3 only'!$B$2),IF(K1101=0,-'month 3 only'!$B$2,IF(K1101=0,-'month 3 only'!$B$2,-('month 3 only'!$B$2*2)))))))*D1101))</f>
        <v>0</v>
      </c>
      <c r="S1101">
        <f t="shared" si="21"/>
        <v>1</v>
      </c>
    </row>
    <row r="1102" spans="9:19" ht="15" x14ac:dyDescent="0.2">
      <c r="I1102" s="10"/>
      <c r="J1102" s="10"/>
      <c r="K1102" s="10"/>
      <c r="N1102" s="7"/>
      <c r="O1102" s="19">
        <f>((H1102-1)*(1-(IF(I1102="no",0,'month 3 only'!$B$3)))+1)</f>
        <v>5.0000000000000044E-2</v>
      </c>
      <c r="P1102" s="19">
        <f t="shared" si="20"/>
        <v>0</v>
      </c>
      <c r="Q11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2" s="20">
        <f>IF(ISBLANK(N1102),,IF(ISBLANK(H1102),,(IF(N1102="WON-EW",((((O1102-1)*K1102)*'month 3 only'!$B$2)+('month 3 only'!$B$2*(O1102-1))),IF(N1102="WON",((((O1102-1)*K1102)*'month 3 only'!$B$2)+('month 3 only'!$B$2*(O1102-1))),IF(N1102="PLACED",((((O1102-1)*K1102)*'month 3 only'!$B$2)-'month 3 only'!$B$2),IF(K1102=0,-'month 3 only'!$B$2,IF(K1102=0,-'month 3 only'!$B$2,-('month 3 only'!$B$2*2)))))))*D1102))</f>
        <v>0</v>
      </c>
      <c r="S1102">
        <f t="shared" si="21"/>
        <v>1</v>
      </c>
    </row>
    <row r="1103" spans="9:19" ht="15" x14ac:dyDescent="0.2">
      <c r="I1103" s="10"/>
      <c r="J1103" s="10"/>
      <c r="K1103" s="10"/>
      <c r="N1103" s="7"/>
      <c r="O1103" s="19">
        <f>((H1103-1)*(1-(IF(I1103="no",0,'month 3 only'!$B$3)))+1)</f>
        <v>5.0000000000000044E-2</v>
      </c>
      <c r="P1103" s="19">
        <f t="shared" si="20"/>
        <v>0</v>
      </c>
      <c r="Q11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3" s="20">
        <f>IF(ISBLANK(N1103),,IF(ISBLANK(H1103),,(IF(N1103="WON-EW",((((O1103-1)*K1103)*'month 3 only'!$B$2)+('month 3 only'!$B$2*(O1103-1))),IF(N1103="WON",((((O1103-1)*K1103)*'month 3 only'!$B$2)+('month 3 only'!$B$2*(O1103-1))),IF(N1103="PLACED",((((O1103-1)*K1103)*'month 3 only'!$B$2)-'month 3 only'!$B$2),IF(K1103=0,-'month 3 only'!$B$2,IF(K1103=0,-'month 3 only'!$B$2,-('month 3 only'!$B$2*2)))))))*D1103))</f>
        <v>0</v>
      </c>
      <c r="S1103">
        <f t="shared" si="21"/>
        <v>1</v>
      </c>
    </row>
    <row r="1104" spans="9:19" ht="15" x14ac:dyDescent="0.2">
      <c r="I1104" s="10"/>
      <c r="J1104" s="10"/>
      <c r="K1104" s="10"/>
      <c r="N1104" s="7"/>
      <c r="O1104" s="19">
        <f>((H1104-1)*(1-(IF(I1104="no",0,'month 3 only'!$B$3)))+1)</f>
        <v>5.0000000000000044E-2</v>
      </c>
      <c r="P1104" s="19">
        <f t="shared" si="20"/>
        <v>0</v>
      </c>
      <c r="Q11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4" s="20">
        <f>IF(ISBLANK(N1104),,IF(ISBLANK(H1104),,(IF(N1104="WON-EW",((((O1104-1)*K1104)*'month 3 only'!$B$2)+('month 3 only'!$B$2*(O1104-1))),IF(N1104="WON",((((O1104-1)*K1104)*'month 3 only'!$B$2)+('month 3 only'!$B$2*(O1104-1))),IF(N1104="PLACED",((((O1104-1)*K1104)*'month 3 only'!$B$2)-'month 3 only'!$B$2),IF(K1104=0,-'month 3 only'!$B$2,IF(K1104=0,-'month 3 only'!$B$2,-('month 3 only'!$B$2*2)))))))*D1104))</f>
        <v>0</v>
      </c>
      <c r="S1104">
        <f t="shared" si="21"/>
        <v>1</v>
      </c>
    </row>
    <row r="1105" spans="9:19" ht="15" x14ac:dyDescent="0.2">
      <c r="I1105" s="10"/>
      <c r="J1105" s="10"/>
      <c r="K1105" s="10"/>
      <c r="N1105" s="7"/>
      <c r="O1105" s="19">
        <f>((H1105-1)*(1-(IF(I1105="no",0,'month 3 only'!$B$3)))+1)</f>
        <v>5.0000000000000044E-2</v>
      </c>
      <c r="P1105" s="19">
        <f t="shared" si="20"/>
        <v>0</v>
      </c>
      <c r="Q11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5" s="20">
        <f>IF(ISBLANK(N1105),,IF(ISBLANK(H1105),,(IF(N1105="WON-EW",((((O1105-1)*K1105)*'month 3 only'!$B$2)+('month 3 only'!$B$2*(O1105-1))),IF(N1105="WON",((((O1105-1)*K1105)*'month 3 only'!$B$2)+('month 3 only'!$B$2*(O1105-1))),IF(N1105="PLACED",((((O1105-1)*K1105)*'month 3 only'!$B$2)-'month 3 only'!$B$2),IF(K1105=0,-'month 3 only'!$B$2,IF(K1105=0,-'month 3 only'!$B$2,-('month 3 only'!$B$2*2)))))))*D1105))</f>
        <v>0</v>
      </c>
      <c r="S1105">
        <f t="shared" si="21"/>
        <v>1</v>
      </c>
    </row>
    <row r="1106" spans="9:19" ht="15" x14ac:dyDescent="0.2">
      <c r="I1106" s="10"/>
      <c r="J1106" s="10"/>
      <c r="K1106" s="10"/>
      <c r="N1106" s="7"/>
      <c r="O1106" s="19">
        <f>((H1106-1)*(1-(IF(I1106="no",0,'month 3 only'!$B$3)))+1)</f>
        <v>5.0000000000000044E-2</v>
      </c>
      <c r="P1106" s="19">
        <f t="shared" si="20"/>
        <v>0</v>
      </c>
      <c r="Q11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6" s="20">
        <f>IF(ISBLANK(N1106),,IF(ISBLANK(H1106),,(IF(N1106="WON-EW",((((O1106-1)*K1106)*'month 3 only'!$B$2)+('month 3 only'!$B$2*(O1106-1))),IF(N1106="WON",((((O1106-1)*K1106)*'month 3 only'!$B$2)+('month 3 only'!$B$2*(O1106-1))),IF(N1106="PLACED",((((O1106-1)*K1106)*'month 3 only'!$B$2)-'month 3 only'!$B$2),IF(K1106=0,-'month 3 only'!$B$2,IF(K1106=0,-'month 3 only'!$B$2,-('month 3 only'!$B$2*2)))))))*D1106))</f>
        <v>0</v>
      </c>
      <c r="S1106">
        <f t="shared" si="21"/>
        <v>1</v>
      </c>
    </row>
    <row r="1107" spans="9:19" ht="15" x14ac:dyDescent="0.2">
      <c r="I1107" s="10"/>
      <c r="J1107" s="10"/>
      <c r="K1107" s="10"/>
      <c r="N1107" s="7"/>
      <c r="O1107" s="19">
        <f>((H1107-1)*(1-(IF(I1107="no",0,'month 3 only'!$B$3)))+1)</f>
        <v>5.0000000000000044E-2</v>
      </c>
      <c r="P1107" s="19">
        <f t="shared" si="20"/>
        <v>0</v>
      </c>
      <c r="Q11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7" s="20">
        <f>IF(ISBLANK(N1107),,IF(ISBLANK(H1107),,(IF(N1107="WON-EW",((((O1107-1)*K1107)*'month 3 only'!$B$2)+('month 3 only'!$B$2*(O1107-1))),IF(N1107="WON",((((O1107-1)*K1107)*'month 3 only'!$B$2)+('month 3 only'!$B$2*(O1107-1))),IF(N1107="PLACED",((((O1107-1)*K1107)*'month 3 only'!$B$2)-'month 3 only'!$B$2),IF(K1107=0,-'month 3 only'!$B$2,IF(K1107=0,-'month 3 only'!$B$2,-('month 3 only'!$B$2*2)))))))*D1107))</f>
        <v>0</v>
      </c>
      <c r="S1107">
        <f t="shared" si="21"/>
        <v>1</v>
      </c>
    </row>
    <row r="1108" spans="9:19" ht="15" x14ac:dyDescent="0.2">
      <c r="I1108" s="10"/>
      <c r="J1108" s="10"/>
      <c r="K1108" s="10"/>
      <c r="N1108" s="7"/>
      <c r="O1108" s="19">
        <f>((H1108-1)*(1-(IF(I1108="no",0,'month 3 only'!$B$3)))+1)</f>
        <v>5.0000000000000044E-2</v>
      </c>
      <c r="P1108" s="19">
        <f t="shared" si="20"/>
        <v>0</v>
      </c>
      <c r="Q11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8" s="20">
        <f>IF(ISBLANK(N1108),,IF(ISBLANK(H1108),,(IF(N1108="WON-EW",((((O1108-1)*K1108)*'month 3 only'!$B$2)+('month 3 only'!$B$2*(O1108-1))),IF(N1108="WON",((((O1108-1)*K1108)*'month 3 only'!$B$2)+('month 3 only'!$B$2*(O1108-1))),IF(N1108="PLACED",((((O1108-1)*K1108)*'month 3 only'!$B$2)-'month 3 only'!$B$2),IF(K1108=0,-'month 3 only'!$B$2,IF(K1108=0,-'month 3 only'!$B$2,-('month 3 only'!$B$2*2)))))))*D1108))</f>
        <v>0</v>
      </c>
      <c r="S1108">
        <f t="shared" si="21"/>
        <v>1</v>
      </c>
    </row>
    <row r="1109" spans="9:19" ht="15" x14ac:dyDescent="0.2">
      <c r="I1109" s="10"/>
      <c r="J1109" s="10"/>
      <c r="K1109" s="10"/>
      <c r="N1109" s="7"/>
      <c r="O1109" s="19">
        <f>((H1109-1)*(1-(IF(I1109="no",0,'month 3 only'!$B$3)))+1)</f>
        <v>5.0000000000000044E-2</v>
      </c>
      <c r="P1109" s="19">
        <f t="shared" si="20"/>
        <v>0</v>
      </c>
      <c r="Q11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9" s="20">
        <f>IF(ISBLANK(N1109),,IF(ISBLANK(H1109),,(IF(N1109="WON-EW",((((O1109-1)*K1109)*'month 3 only'!$B$2)+('month 3 only'!$B$2*(O1109-1))),IF(N1109="WON",((((O1109-1)*K1109)*'month 3 only'!$B$2)+('month 3 only'!$B$2*(O1109-1))),IF(N1109="PLACED",((((O1109-1)*K1109)*'month 3 only'!$B$2)-'month 3 only'!$B$2),IF(K1109=0,-'month 3 only'!$B$2,IF(K1109=0,-'month 3 only'!$B$2,-('month 3 only'!$B$2*2)))))))*D1109))</f>
        <v>0</v>
      </c>
      <c r="S1109">
        <f t="shared" si="21"/>
        <v>1</v>
      </c>
    </row>
    <row r="1110" spans="9:19" ht="15" x14ac:dyDescent="0.2">
      <c r="I1110" s="10"/>
      <c r="J1110" s="10"/>
      <c r="K1110" s="10"/>
      <c r="N1110" s="7"/>
      <c r="O1110" s="19">
        <f>((H1110-1)*(1-(IF(I1110="no",0,'month 3 only'!$B$3)))+1)</f>
        <v>5.0000000000000044E-2</v>
      </c>
      <c r="P1110" s="19">
        <f t="shared" si="20"/>
        <v>0</v>
      </c>
      <c r="Q11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10" s="20">
        <f>IF(ISBLANK(N1110),,IF(ISBLANK(H1110),,(IF(N1110="WON-EW",((((O1110-1)*K1110)*'month 3 only'!$B$2)+('month 3 only'!$B$2*(O1110-1))),IF(N1110="WON",((((O1110-1)*K1110)*'month 3 only'!$B$2)+('month 3 only'!$B$2*(O1110-1))),IF(N1110="PLACED",((((O1110-1)*K1110)*'month 3 only'!$B$2)-'month 3 only'!$B$2),IF(K1110=0,-'month 3 only'!$B$2,IF(K1110=0,-'month 3 only'!$B$2,-('month 3 only'!$B$2*2)))))))*D1110))</f>
        <v>0</v>
      </c>
      <c r="S1110">
        <f t="shared" si="21"/>
        <v>1</v>
      </c>
    </row>
    <row r="1111" spans="9:19" ht="15" x14ac:dyDescent="0.2">
      <c r="I1111" s="10"/>
      <c r="J1111" s="10"/>
      <c r="K1111" s="10"/>
      <c r="N1111" s="7"/>
      <c r="O1111" s="19">
        <f>((H1111-1)*(1-(IF(I1111="no",0,'month 3 only'!$B$3)))+1)</f>
        <v>5.0000000000000044E-2</v>
      </c>
      <c r="P1111" s="19">
        <f t="shared" ref="P1111:P1115" si="22">D1111*IF(J1111="yes",2,1)</f>
        <v>0</v>
      </c>
      <c r="Q11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11" s="20">
        <f>IF(ISBLANK(N1111),,IF(ISBLANK(H1111),,(IF(N1111="WON-EW",((((O1111-1)*K1111)*'month 3 only'!$B$2)+('month 3 only'!$B$2*(O1111-1))),IF(N1111="WON",((((O1111-1)*K1111)*'month 3 only'!$B$2)+('month 3 only'!$B$2*(O1111-1))),IF(N1111="PLACED",((((O1111-1)*K1111)*'month 3 only'!$B$2)-'month 3 only'!$B$2),IF(K1111=0,-'month 3 only'!$B$2,IF(K1111=0,-'month 3 only'!$B$2,-('month 3 only'!$B$2*2)))))))*D1111))</f>
        <v>0</v>
      </c>
      <c r="S1111">
        <f t="shared" si="21"/>
        <v>1</v>
      </c>
    </row>
    <row r="1112" spans="9:19" ht="15" x14ac:dyDescent="0.2">
      <c r="O1112" s="19">
        <f>((H1112-1)*(1-(IF(I1112="no",0,'month 3 only'!$B$3)))+1)</f>
        <v>5.0000000000000044E-2</v>
      </c>
      <c r="P1112" s="19">
        <f t="shared" si="22"/>
        <v>0</v>
      </c>
      <c r="Q1112" s="21"/>
      <c r="R1112" s="20"/>
    </row>
    <row r="1113" spans="9:19" ht="15" x14ac:dyDescent="0.2">
      <c r="O1113" s="19">
        <f>((H1113-1)*(1-(IF(I1113="no",0,'month 3 only'!$B$3)))+1)</f>
        <v>5.0000000000000044E-2</v>
      </c>
      <c r="P1113" s="19">
        <f t="shared" si="22"/>
        <v>0</v>
      </c>
      <c r="Q1113" s="21"/>
      <c r="R1113" s="20"/>
    </row>
    <row r="1114" spans="9:19" ht="15" x14ac:dyDescent="0.2">
      <c r="O1114" s="19">
        <f>((H1114-1)*(1-(IF(I1114="no",0,'month 3 only'!$B$3)))+1)</f>
        <v>5.0000000000000044E-2</v>
      </c>
      <c r="P1114" s="19">
        <f t="shared" si="22"/>
        <v>0</v>
      </c>
      <c r="Q1114" s="21"/>
      <c r="R1114" s="20"/>
    </row>
    <row r="1115" spans="9:19" ht="15" x14ac:dyDescent="0.2">
      <c r="O1115" s="19">
        <f>((H1115-1)*(1-(IF(I1115="no",0,'month 3 only'!$B$3)))+1)</f>
        <v>5.0000000000000044E-2</v>
      </c>
      <c r="P1115" s="19">
        <f t="shared" si="22"/>
        <v>0</v>
      </c>
      <c r="Q1115" s="21"/>
      <c r="R1115" s="20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N8:N1111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1111">
      <formula1>FRACTIONS</formula1>
    </dataValidation>
    <dataValidation type="list" allowBlank="1" showInputMessage="1" showErrorMessage="1" errorTitle="Attention" error="Please select YES or NO." promptTitle="Each Way?" prompt="Enter Yes or No" sqref="J8:J1111">
      <formula1>EACHWAY</formula1>
    </dataValidation>
    <dataValidation type="list" allowBlank="1" showInputMessage="1" showErrorMessage="1" errorTitle="Attention!" error="Please enter YES or NO." promptTitle="EXCHANGE BET?" prompt="Enter YES or NO." sqref="I8:I1111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38"/>
  <sheetViews>
    <sheetView zoomScale="70" zoomScaleNormal="70" zoomScalePageLayoutView="70" workbookViewId="0">
      <pane ySplit="7" topLeftCell="A8" activePane="bottomLeft" state="frozen"/>
      <selection pane="bottomLeft" activeCell="R30" sqref="A7:R30"/>
    </sheetView>
  </sheetViews>
  <sheetFormatPr defaultColWidth="8.85546875" defaultRowHeight="12.75" x14ac:dyDescent="0.2"/>
  <cols>
    <col min="1" max="1" width="16.42578125" style="8" customWidth="1"/>
    <col min="2" max="2" width="43.42578125" style="8" bestFit="1" customWidth="1"/>
    <col min="3" max="3" width="22.42578125" style="8" customWidth="1"/>
    <col min="4" max="4" width="7.42578125" style="8" customWidth="1"/>
    <col min="5" max="5" width="18.42578125" style="8" customWidth="1"/>
    <col min="6" max="6" width="18.42578125" style="60" hidden="1" customWidth="1"/>
    <col min="7" max="7" width="18.42578125" style="8" customWidth="1"/>
    <col min="8" max="8" width="16.140625" style="8" customWidth="1"/>
    <col min="9" max="9" width="32.42578125" style="8" hidden="1" customWidth="1"/>
    <col min="10" max="10" width="17.140625" style="8" hidden="1" customWidth="1"/>
    <col min="11" max="11" width="22.42578125" style="8" hidden="1" customWidth="1"/>
    <col min="12" max="12" width="15.42578125" style="8" hidden="1" customWidth="1"/>
    <col min="13" max="13" width="17.42578125" style="8" hidden="1" customWidth="1"/>
    <col min="14" max="14" width="17.85546875" style="8" customWidth="1"/>
    <col min="15" max="15" width="16.42578125" style="18" hidden="1" customWidth="1"/>
    <col min="16" max="16" width="16.140625" style="18" hidden="1" customWidth="1"/>
    <col min="17" max="17" width="28.42578125" style="18" customWidth="1"/>
    <col min="18" max="18" width="25.5703125" style="18" customWidth="1"/>
    <col min="19" max="19" width="9.140625" customWidth="1"/>
  </cols>
  <sheetData>
    <row r="1" spans="1:20" x14ac:dyDescent="0.2">
      <c r="A1" s="18" t="s">
        <v>0</v>
      </c>
      <c r="B1" s="22">
        <v>1000</v>
      </c>
      <c r="C1"/>
      <c r="D1"/>
      <c r="E1"/>
      <c r="F1" s="58"/>
      <c r="G1"/>
      <c r="H1"/>
      <c r="I1"/>
      <c r="J1"/>
      <c r="K1"/>
      <c r="L1"/>
      <c r="M1"/>
      <c r="N1"/>
      <c r="O1"/>
      <c r="P1"/>
      <c r="Q1"/>
      <c r="R1"/>
    </row>
    <row r="2" spans="1:20" x14ac:dyDescent="0.2">
      <c r="A2" s="18" t="s">
        <v>1</v>
      </c>
      <c r="B2" s="22">
        <v>20</v>
      </c>
      <c r="C2"/>
      <c r="D2"/>
      <c r="E2"/>
      <c r="F2" s="58"/>
      <c r="G2"/>
      <c r="H2"/>
      <c r="I2"/>
      <c r="J2"/>
      <c r="K2"/>
      <c r="L2"/>
      <c r="M2"/>
      <c r="N2"/>
      <c r="O2">
        <f>1.02*2*0.95</f>
        <v>1.9379999999999999</v>
      </c>
      <c r="P2"/>
      <c r="Q2"/>
      <c r="R2"/>
    </row>
    <row r="3" spans="1:20" x14ac:dyDescent="0.2">
      <c r="A3" s="18" t="s">
        <v>2</v>
      </c>
      <c r="B3" s="23">
        <v>0.05</v>
      </c>
      <c r="C3"/>
      <c r="D3"/>
      <c r="E3"/>
      <c r="F3" s="58"/>
      <c r="G3"/>
      <c r="H3"/>
      <c r="I3"/>
      <c r="J3"/>
      <c r="K3"/>
      <c r="L3"/>
      <c r="M3"/>
      <c r="N3"/>
      <c r="O3"/>
      <c r="P3"/>
      <c r="Q3"/>
      <c r="R3"/>
    </row>
    <row r="4" spans="1:20" x14ac:dyDescent="0.2">
      <c r="A4"/>
      <c r="B4"/>
      <c r="C4"/>
      <c r="D4"/>
      <c r="E4"/>
      <c r="F4" s="58"/>
      <c r="G4"/>
      <c r="H4"/>
      <c r="I4"/>
      <c r="J4"/>
      <c r="K4"/>
      <c r="L4"/>
      <c r="M4"/>
      <c r="N4"/>
      <c r="O4"/>
      <c r="P4"/>
      <c r="Q4"/>
      <c r="R4"/>
    </row>
    <row r="5" spans="1:20" ht="15.75" x14ac:dyDescent="0.25">
      <c r="A5" s="5" t="s">
        <v>3</v>
      </c>
      <c r="B5" s="6"/>
      <c r="C5" s="6"/>
      <c r="D5" s="6"/>
      <c r="E5" s="28" t="s">
        <v>4</v>
      </c>
      <c r="F5" s="59"/>
      <c r="G5" s="28"/>
      <c r="H5" s="7"/>
      <c r="I5" s="7"/>
      <c r="J5" s="7"/>
      <c r="K5" s="7"/>
      <c r="L5" s="7"/>
      <c r="M5" s="7"/>
      <c r="N5" s="7"/>
      <c r="O5" s="17"/>
      <c r="R5" s="29" t="s">
        <v>5</v>
      </c>
    </row>
    <row r="6" spans="1:20" ht="19.5" customHeight="1" x14ac:dyDescent="0.2">
      <c r="N6" s="7"/>
      <c r="R6" s="17"/>
    </row>
    <row r="7" spans="1:20" s="4" customFormat="1" ht="65.25" customHeight="1" thickBot="1" x14ac:dyDescent="0.25">
      <c r="A7" s="24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61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 t="s">
        <v>21</v>
      </c>
      <c r="Q7" s="27" t="s">
        <v>22</v>
      </c>
      <c r="R7" s="27" t="s">
        <v>23</v>
      </c>
      <c r="S7" s="69" t="s">
        <v>104</v>
      </c>
      <c r="T7" s="69" t="s">
        <v>105</v>
      </c>
    </row>
    <row r="8" spans="1:20" ht="15" x14ac:dyDescent="0.2">
      <c r="A8" s="9">
        <v>42539</v>
      </c>
      <c r="B8" s="6" t="s">
        <v>81</v>
      </c>
      <c r="C8" s="6" t="s">
        <v>41</v>
      </c>
      <c r="D8" s="10">
        <v>1</v>
      </c>
      <c r="E8" s="10">
        <v>1.5</v>
      </c>
      <c r="F8" s="62">
        <v>8</v>
      </c>
      <c r="G8" s="10" t="s">
        <v>27</v>
      </c>
      <c r="H8" s="10">
        <v>1.53</v>
      </c>
      <c r="I8" s="10" t="s">
        <v>27</v>
      </c>
      <c r="J8" s="10" t="s">
        <v>27</v>
      </c>
      <c r="K8" s="10">
        <v>0</v>
      </c>
      <c r="L8" s="10"/>
      <c r="M8" s="10"/>
      <c r="N8" s="7" t="s">
        <v>30</v>
      </c>
      <c r="O8" s="19">
        <f>((H8-1)*(1-(IF(I8="no",0,'month 2'!$B$3)))+1)</f>
        <v>1.53</v>
      </c>
      <c r="P8" s="19">
        <f t="shared" ref="P8:P38" si="0">D8*IF(J8="yes",2,1)</f>
        <v>1</v>
      </c>
      <c r="Q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8" s="20">
        <f>IF(ISBLANK(N8),,IF(ISBLANK(H8),,(IF(N8="WON-EW",((((O8-1)*K8)*'month 2'!$B$2)+('month 2'!$B$2*(O8-1))),IF(N8="WON",((((O8-1)*K8)*'month 2'!$B$2)+('month 2'!$B$2*(O8-1))),IF(N8="PLACED",((((O8-1)*K8)*'month 2'!$B$2)-'month 2'!$B$2),IF(K8=0,-'month 2'!$B$2,IF(K8=0,-'month 2'!$B$2,-('month 2'!$B$2*2)))))))*D8))</f>
        <v>-20</v>
      </c>
      <c r="S8">
        <f>IF(Table132[[#This Row],[VIP Tip?]]="YES",Table132[[#This Row],[Profit @ price taken]],0)</f>
        <v>0</v>
      </c>
      <c r="T8">
        <f>IF(Table132[[#This Row],[VIP Tip?]]="NO",Table132[[#This Row],[Profit @ price taken]],0)</f>
        <v>-20</v>
      </c>
    </row>
    <row r="9" spans="1:20" ht="15" x14ac:dyDescent="0.2">
      <c r="A9" s="9">
        <v>42540</v>
      </c>
      <c r="B9" s="6" t="s">
        <v>82</v>
      </c>
      <c r="C9" s="6" t="s">
        <v>33</v>
      </c>
      <c r="D9" s="10">
        <v>1</v>
      </c>
      <c r="E9" s="10">
        <v>1.8</v>
      </c>
      <c r="F9" s="62">
        <v>6</v>
      </c>
      <c r="G9" s="10" t="s">
        <v>26</v>
      </c>
      <c r="H9" s="10">
        <v>1.8</v>
      </c>
      <c r="I9" s="10" t="s">
        <v>27</v>
      </c>
      <c r="J9" s="10" t="s">
        <v>27</v>
      </c>
      <c r="K9" s="10">
        <v>0</v>
      </c>
      <c r="L9" s="10"/>
      <c r="M9" s="10"/>
      <c r="N9" s="7" t="s">
        <v>28</v>
      </c>
      <c r="O9" s="19">
        <f>((H9-1)*(1-(IF(I9="no",0,'month 2'!$B$3)))+1)</f>
        <v>1.8</v>
      </c>
      <c r="P9" s="19">
        <f t="shared" si="0"/>
        <v>1</v>
      </c>
      <c r="Q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16</v>
      </c>
      <c r="R9" s="20">
        <f>IF(ISBLANK(N9),,IF(ISBLANK(H9),,(IF(N9="WON-EW",((((O9-1)*K9)*'month 2'!$B$2)+('month 2'!$B$2*(O9-1))),IF(N9="WON",((((O9-1)*K9)*'month 2'!$B$2)+('month 2'!$B$2*(O9-1))),IF(N9="PLACED",((((O9-1)*K9)*'month 2'!$B$2)-'month 2'!$B$2),IF(K9=0,-'month 2'!$B$2,IF(K9=0,-'month 2'!$B$2,-('month 2'!$B$2*2)))))))*D9))</f>
        <v>16</v>
      </c>
      <c r="S9">
        <f>IF(Table132[[#This Row],[VIP Tip?]]="YES",Table132[[#This Row],[Profit @ price taken]],0)</f>
        <v>16</v>
      </c>
      <c r="T9">
        <f>IF(Table132[[#This Row],[VIP Tip?]]="NO",Table132[[#This Row],[Profit @ price taken]],0)</f>
        <v>0</v>
      </c>
    </row>
    <row r="10" spans="1:20" ht="15" x14ac:dyDescent="0.2">
      <c r="A10" s="9">
        <v>42543</v>
      </c>
      <c r="B10" s="6" t="s">
        <v>83</v>
      </c>
      <c r="C10" s="6" t="s">
        <v>33</v>
      </c>
      <c r="D10" s="10">
        <v>1</v>
      </c>
      <c r="E10" s="10">
        <v>2.15</v>
      </c>
      <c r="F10" s="62"/>
      <c r="G10" s="10" t="s">
        <v>26</v>
      </c>
      <c r="H10" s="10">
        <v>2.82</v>
      </c>
      <c r="I10" s="10" t="s">
        <v>27</v>
      </c>
      <c r="J10" s="10" t="s">
        <v>27</v>
      </c>
      <c r="K10" s="10">
        <v>0</v>
      </c>
      <c r="L10" s="10"/>
      <c r="M10" s="10"/>
      <c r="N10" s="7" t="s">
        <v>30</v>
      </c>
      <c r="O10" s="19">
        <f>((H10-1)*(1-(IF(I10="no",0,'month 2'!$B$3)))+1)</f>
        <v>2.82</v>
      </c>
      <c r="P10" s="19">
        <f t="shared" si="0"/>
        <v>1</v>
      </c>
      <c r="Q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0" s="20">
        <f>IF(ISBLANK(N10),,IF(ISBLANK(H10),,(IF(N10="WON-EW",((((O10-1)*K10)*'month 2'!$B$2)+('month 2'!$B$2*(O10-1))),IF(N10="WON",((((O10-1)*K10)*'month 2'!$B$2)+('month 2'!$B$2*(O10-1))),IF(N10="PLACED",((((O10-1)*K10)*'month 2'!$B$2)-'month 2'!$B$2),IF(K10=0,-'month 2'!$B$2,IF(K10=0,-'month 2'!$B$2,-('month 2'!$B$2*2)))))))*D10))</f>
        <v>-20</v>
      </c>
      <c r="S10">
        <f>IF(Table132[[#This Row],[VIP Tip?]]="YES",Table132[[#This Row],[Profit @ price taken]],0)</f>
        <v>-20</v>
      </c>
      <c r="T10">
        <f>IF(Table132[[#This Row],[VIP Tip?]]="NO",Table132[[#This Row],[Profit @ price taken]],0)</f>
        <v>0</v>
      </c>
    </row>
    <row r="11" spans="1:20" ht="15" x14ac:dyDescent="0.2">
      <c r="A11" s="9">
        <v>42543</v>
      </c>
      <c r="B11" s="6" t="s">
        <v>84</v>
      </c>
      <c r="C11" s="6" t="s">
        <v>85</v>
      </c>
      <c r="D11" s="10">
        <v>1</v>
      </c>
      <c r="E11" s="10">
        <v>1.88</v>
      </c>
      <c r="F11" s="62"/>
      <c r="G11" s="10" t="s">
        <v>27</v>
      </c>
      <c r="H11" s="10">
        <v>1.93</v>
      </c>
      <c r="I11" s="10" t="s">
        <v>27</v>
      </c>
      <c r="J11" s="10" t="s">
        <v>27</v>
      </c>
      <c r="K11" s="10">
        <v>0</v>
      </c>
      <c r="L11" s="10"/>
      <c r="M11" s="10"/>
      <c r="N11" s="7" t="s">
        <v>30</v>
      </c>
      <c r="O11" s="19">
        <f>((H11-1)*(1-(IF(I11="no",0,'month 2'!$B$3)))+1)</f>
        <v>1.93</v>
      </c>
      <c r="P11" s="19">
        <f t="shared" si="0"/>
        <v>1</v>
      </c>
      <c r="Q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1" s="20">
        <f>IF(ISBLANK(N11),,IF(ISBLANK(H11),,(IF(N11="WON-EW",((((O11-1)*K11)*'month 2'!$B$2)+('month 2'!$B$2*(O11-1))),IF(N11="WON",((((O11-1)*K11)*'month 2'!$B$2)+('month 2'!$B$2*(O11-1))),IF(N11="PLACED",((((O11-1)*K11)*'month 2'!$B$2)-'month 2'!$B$2),IF(K11=0,-'month 2'!$B$2,IF(K11=0,-'month 2'!$B$2,-('month 2'!$B$2*2)))))))*D11))</f>
        <v>-20</v>
      </c>
      <c r="S11">
        <f>IF(Table132[[#This Row],[VIP Tip?]]="YES",Table132[[#This Row],[Profit @ price taken]],0)</f>
        <v>0</v>
      </c>
      <c r="T11">
        <f>IF(Table132[[#This Row],[VIP Tip?]]="NO",Table132[[#This Row],[Profit @ price taken]],0)</f>
        <v>-20</v>
      </c>
    </row>
    <row r="12" spans="1:20" ht="15" x14ac:dyDescent="0.2">
      <c r="A12" s="9">
        <v>42546</v>
      </c>
      <c r="B12" s="6" t="s">
        <v>86</v>
      </c>
      <c r="C12" s="6" t="s">
        <v>85</v>
      </c>
      <c r="D12" s="10">
        <v>1</v>
      </c>
      <c r="E12" s="10">
        <v>2.15</v>
      </c>
      <c r="F12" s="62"/>
      <c r="G12" s="10" t="s">
        <v>27</v>
      </c>
      <c r="H12" s="10">
        <v>2.38</v>
      </c>
      <c r="I12" s="10" t="s">
        <v>27</v>
      </c>
      <c r="J12" s="10" t="s">
        <v>27</v>
      </c>
      <c r="K12" s="10">
        <v>0</v>
      </c>
      <c r="L12" s="10"/>
      <c r="M12" s="10"/>
      <c r="N12" s="7" t="s">
        <v>28</v>
      </c>
      <c r="O12" s="19">
        <f>((H12-1)*(1-(IF(I12="no",0,'month 2'!$B$3)))+1)</f>
        <v>2.38</v>
      </c>
      <c r="P12" s="19">
        <f t="shared" si="0"/>
        <v>1</v>
      </c>
      <c r="Q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23</v>
      </c>
      <c r="R12" s="20">
        <f>IF(ISBLANK(N12),,IF(ISBLANK(H12),,(IF(N12="WON-EW",((((O12-1)*K12)*'month 2'!$B$2)+('month 2'!$B$2*(O12-1))),IF(N12="WON",((((O12-1)*K12)*'month 2'!$B$2)+('month 2'!$B$2*(O12-1))),IF(N12="PLACED",((((O12-1)*K12)*'month 2'!$B$2)-'month 2'!$B$2),IF(K12=0,-'month 2'!$B$2,IF(K12=0,-'month 2'!$B$2,-('month 2'!$B$2*2)))))))*D12))</f>
        <v>27.599999999999998</v>
      </c>
      <c r="S12">
        <f>IF(Table132[[#This Row],[VIP Tip?]]="YES",Table132[[#This Row],[Profit @ price taken]],0)</f>
        <v>0</v>
      </c>
      <c r="T12">
        <f>IF(Table132[[#This Row],[VIP Tip?]]="NO",Table132[[#This Row],[Profit @ price taken]],0)</f>
        <v>27.599999999999998</v>
      </c>
    </row>
    <row r="13" spans="1:20" ht="15" x14ac:dyDescent="0.2">
      <c r="A13" s="9">
        <v>42546</v>
      </c>
      <c r="B13" s="6" t="s">
        <v>87</v>
      </c>
      <c r="C13" s="6" t="s">
        <v>33</v>
      </c>
      <c r="D13" s="10">
        <v>1</v>
      </c>
      <c r="E13" s="10">
        <v>2.27</v>
      </c>
      <c r="F13" s="62"/>
      <c r="G13" s="10" t="s">
        <v>26</v>
      </c>
      <c r="H13" s="10">
        <v>2</v>
      </c>
      <c r="I13" s="10" t="s">
        <v>27</v>
      </c>
      <c r="J13" s="10" t="s">
        <v>27</v>
      </c>
      <c r="K13" s="10">
        <v>0</v>
      </c>
      <c r="L13" s="10"/>
      <c r="M13" s="10"/>
      <c r="N13" s="7" t="s">
        <v>30</v>
      </c>
      <c r="O13" s="19">
        <f>((H13-1)*(1-(IF(I13="no",0,'month 2'!$B$3)))+1)</f>
        <v>2</v>
      </c>
      <c r="P13" s="19">
        <f t="shared" si="0"/>
        <v>1</v>
      </c>
      <c r="Q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3" s="20">
        <f>IF(ISBLANK(N13),,IF(ISBLANK(H13),,(IF(N13="WON-EW",((((O13-1)*K13)*'month 2'!$B$2)+('month 2'!$B$2*(O13-1))),IF(N13="WON",((((O13-1)*K13)*'month 2'!$B$2)+('month 2'!$B$2*(O13-1))),IF(N13="PLACED",((((O13-1)*K13)*'month 2'!$B$2)-'month 2'!$B$2),IF(K13=0,-'month 2'!$B$2,IF(K13=0,-'month 2'!$B$2,-('month 2'!$B$2*2)))))))*D13))</f>
        <v>-20</v>
      </c>
      <c r="S13">
        <f>IF(Table132[[#This Row],[VIP Tip?]]="YES",Table132[[#This Row],[Profit @ price taken]],0)</f>
        <v>-20</v>
      </c>
      <c r="T13">
        <f>IF(Table132[[#This Row],[VIP Tip?]]="NO",Table132[[#This Row],[Profit @ price taken]],0)</f>
        <v>0</v>
      </c>
    </row>
    <row r="14" spans="1:20" ht="15" x14ac:dyDescent="0.2">
      <c r="A14" s="9">
        <v>42547</v>
      </c>
      <c r="B14" s="6" t="s">
        <v>88</v>
      </c>
      <c r="C14" s="6" t="s">
        <v>33</v>
      </c>
      <c r="D14" s="10">
        <v>1</v>
      </c>
      <c r="E14" s="10">
        <v>1.71</v>
      </c>
      <c r="F14" s="62"/>
      <c r="G14" s="10" t="s">
        <v>27</v>
      </c>
      <c r="H14" s="10">
        <v>1.93</v>
      </c>
      <c r="I14" s="10" t="s">
        <v>27</v>
      </c>
      <c r="J14" s="10" t="s">
        <v>27</v>
      </c>
      <c r="K14" s="10">
        <v>0</v>
      </c>
      <c r="L14" s="10"/>
      <c r="M14" s="10"/>
      <c r="N14" s="7" t="s">
        <v>28</v>
      </c>
      <c r="O14" s="19">
        <f>((H14-1)*(1-(IF(I14="no",0,'month 2'!$B$3)))+1)</f>
        <v>1.93</v>
      </c>
      <c r="P14" s="19">
        <f t="shared" si="0"/>
        <v>1</v>
      </c>
      <c r="Q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14.2</v>
      </c>
      <c r="R14" s="20">
        <f>IF(ISBLANK(N14),,IF(ISBLANK(H14),,(IF(N14="WON-EW",((((O14-1)*K14)*'month 2'!$B$2)+('month 2'!$B$2*(O14-1))),IF(N14="WON",((((O14-1)*K14)*'month 2'!$B$2)+('month 2'!$B$2*(O14-1))),IF(N14="PLACED",((((O14-1)*K14)*'month 2'!$B$2)-'month 2'!$B$2),IF(K14=0,-'month 2'!$B$2,IF(K14=0,-'month 2'!$B$2,-('month 2'!$B$2*2)))))))*D14))</f>
        <v>18.599999999999998</v>
      </c>
      <c r="S14">
        <f>IF(Table132[[#This Row],[VIP Tip?]]="YES",Table132[[#This Row],[Profit @ price taken]],0)</f>
        <v>0</v>
      </c>
      <c r="T14">
        <f>IF(Table132[[#This Row],[VIP Tip?]]="NO",Table132[[#This Row],[Profit @ price taken]],0)</f>
        <v>18.599999999999998</v>
      </c>
    </row>
    <row r="15" spans="1:20" ht="15" x14ac:dyDescent="0.2">
      <c r="A15" s="9">
        <v>42549</v>
      </c>
      <c r="B15" s="6" t="s">
        <v>90</v>
      </c>
      <c r="C15" s="6" t="s">
        <v>33</v>
      </c>
      <c r="D15" s="10">
        <v>1</v>
      </c>
      <c r="E15" s="10">
        <v>1.69</v>
      </c>
      <c r="F15" s="62">
        <v>8</v>
      </c>
      <c r="G15" s="10" t="s">
        <v>26</v>
      </c>
      <c r="H15" s="10">
        <v>1.5</v>
      </c>
      <c r="I15" s="10" t="s">
        <v>27</v>
      </c>
      <c r="J15" s="10" t="s">
        <v>27</v>
      </c>
      <c r="K15" s="10">
        <v>0</v>
      </c>
      <c r="L15" s="10"/>
      <c r="M15" s="10"/>
      <c r="N15" s="7" t="s">
        <v>28</v>
      </c>
      <c r="O15" s="19">
        <f>((H15-1)*(1-(IF(I15="no",0,'month 2'!$B$3)))+1)</f>
        <v>1.5</v>
      </c>
      <c r="P15" s="19">
        <f t="shared" si="0"/>
        <v>1</v>
      </c>
      <c r="Q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13.799999999999999</v>
      </c>
      <c r="R15" s="20">
        <f>IF(ISBLANK(N15),,IF(ISBLANK(H15),,(IF(N15="WON-EW",((((O15-1)*K15)*'month 2'!$B$2)+('month 2'!$B$2*(O15-1))),IF(N15="WON",((((O15-1)*K15)*'month 2'!$B$2)+('month 2'!$B$2*(O15-1))),IF(N15="PLACED",((((O15-1)*K15)*'month 2'!$B$2)-'month 2'!$B$2),IF(K15=0,-'month 2'!$B$2,IF(K15=0,-'month 2'!$B$2,-('month 2'!$B$2*2)))))))*D15))</f>
        <v>10</v>
      </c>
      <c r="S15">
        <f>IF(Table132[[#This Row],[VIP Tip?]]="YES",Table132[[#This Row],[Profit @ price taken]],0)</f>
        <v>10</v>
      </c>
      <c r="T15">
        <f>IF(Table132[[#This Row],[VIP Tip?]]="NO",Table132[[#This Row],[Profit @ price taken]],0)</f>
        <v>0</v>
      </c>
    </row>
    <row r="16" spans="1:20" ht="15" x14ac:dyDescent="0.2">
      <c r="A16" s="9">
        <v>42553</v>
      </c>
      <c r="B16" s="6" t="s">
        <v>91</v>
      </c>
      <c r="C16" s="6" t="s">
        <v>41</v>
      </c>
      <c r="D16" s="10">
        <v>1</v>
      </c>
      <c r="E16" s="10">
        <v>2.95</v>
      </c>
      <c r="F16" s="62">
        <v>8</v>
      </c>
      <c r="G16" s="10" t="s">
        <v>26</v>
      </c>
      <c r="H16" s="10">
        <v>2.4500000000000002</v>
      </c>
      <c r="I16" s="10" t="s">
        <v>27</v>
      </c>
      <c r="J16" s="10" t="s">
        <v>27</v>
      </c>
      <c r="K16" s="10">
        <v>0</v>
      </c>
      <c r="L16" s="10"/>
      <c r="M16" s="10"/>
      <c r="N16" s="7" t="s">
        <v>30</v>
      </c>
      <c r="O16" s="19">
        <f>((H16-1)*(1-(IF(I16="no",0,'month 2'!$B$3)))+1)</f>
        <v>2.4500000000000002</v>
      </c>
      <c r="P16" s="19">
        <f t="shared" si="0"/>
        <v>1</v>
      </c>
      <c r="Q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6" s="20">
        <f>IF(ISBLANK(N16),,IF(ISBLANK(H16),,(IF(N16="WON-EW",((((O16-1)*K16)*'month 2'!$B$2)+('month 2'!$B$2*(O16-1))),IF(N16="WON",((((O16-1)*K16)*'month 2'!$B$2)+('month 2'!$B$2*(O16-1))),IF(N16="PLACED",((((O16-1)*K16)*'month 2'!$B$2)-'month 2'!$B$2),IF(K16=0,-'month 2'!$B$2,IF(K16=0,-'month 2'!$B$2,-('month 2'!$B$2*2)))))))*D16))</f>
        <v>-20</v>
      </c>
      <c r="S16">
        <f>IF(Table132[[#This Row],[VIP Tip?]]="YES",Table132[[#This Row],[Profit @ price taken]],0)</f>
        <v>-20</v>
      </c>
      <c r="T16">
        <f>IF(Table132[[#This Row],[VIP Tip?]]="NO",Table132[[#This Row],[Profit @ price taken]],0)</f>
        <v>0</v>
      </c>
    </row>
    <row r="17" spans="1:32" ht="15" x14ac:dyDescent="0.2">
      <c r="A17" s="9">
        <v>42553</v>
      </c>
      <c r="B17" s="6" t="s">
        <v>92</v>
      </c>
      <c r="C17" s="6" t="s">
        <v>33</v>
      </c>
      <c r="D17" s="10">
        <v>1</v>
      </c>
      <c r="E17" s="10">
        <v>2.2000000000000002</v>
      </c>
      <c r="F17" s="62">
        <v>7</v>
      </c>
      <c r="G17" s="10" t="s">
        <v>27</v>
      </c>
      <c r="H17" s="10">
        <v>2.25</v>
      </c>
      <c r="I17" s="10" t="s">
        <v>27</v>
      </c>
      <c r="J17" s="10" t="s">
        <v>27</v>
      </c>
      <c r="K17" s="10">
        <v>0</v>
      </c>
      <c r="L17" s="10"/>
      <c r="M17" s="10"/>
      <c r="N17" s="7" t="s">
        <v>28</v>
      </c>
      <c r="O17" s="19">
        <f>((H17-1)*(1-(IF(I17="no",0,'month 2'!$B$3)))+1)</f>
        <v>2.25</v>
      </c>
      <c r="P17" s="19">
        <f t="shared" si="0"/>
        <v>1</v>
      </c>
      <c r="Q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24.000000000000004</v>
      </c>
      <c r="R17" s="20">
        <f>IF(ISBLANK(N17),,IF(ISBLANK(H17),,(IF(N17="WON-EW",((((O17-1)*K17)*'month 2'!$B$2)+('month 2'!$B$2*(O17-1))),IF(N17="WON",((((O17-1)*K17)*'month 2'!$B$2)+('month 2'!$B$2*(O17-1))),IF(N17="PLACED",((((O17-1)*K17)*'month 2'!$B$2)-'month 2'!$B$2),IF(K17=0,-'month 2'!$B$2,IF(K17=0,-'month 2'!$B$2,-('month 2'!$B$2*2)))))))*D17))</f>
        <v>25</v>
      </c>
      <c r="S17">
        <f>IF(Table132[[#This Row],[VIP Tip?]]="YES",Table132[[#This Row],[Profit @ price taken]],0)</f>
        <v>0</v>
      </c>
      <c r="T17">
        <f>IF(Table132[[#This Row],[VIP Tip?]]="NO",Table132[[#This Row],[Profit @ price taken]],0)</f>
        <v>25</v>
      </c>
    </row>
    <row r="18" spans="1:32" ht="15" x14ac:dyDescent="0.2">
      <c r="A18" s="9">
        <v>42553</v>
      </c>
      <c r="B18" s="6" t="s">
        <v>95</v>
      </c>
      <c r="C18" s="6" t="s">
        <v>85</v>
      </c>
      <c r="D18" s="10">
        <v>1</v>
      </c>
      <c r="E18" s="10">
        <v>1.8</v>
      </c>
      <c r="F18" s="62">
        <v>7</v>
      </c>
      <c r="G18" s="10" t="s">
        <v>27</v>
      </c>
      <c r="H18" s="10">
        <v>1.8</v>
      </c>
      <c r="I18" s="10"/>
      <c r="J18" s="10"/>
      <c r="K18" s="10"/>
      <c r="L18" s="10"/>
      <c r="M18" s="10"/>
      <c r="N18" s="7" t="s">
        <v>28</v>
      </c>
      <c r="O18" s="19">
        <f>((H18-1)*(1-(IF(I18="no",0,'month 2'!$B$3)))+1)</f>
        <v>1.76</v>
      </c>
      <c r="P18" s="19">
        <f>D18*IF(J18="yes",2,1)</f>
        <v>1</v>
      </c>
      <c r="Q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16</v>
      </c>
      <c r="R18" s="20">
        <f>IF(ISBLANK(N18),,IF(ISBLANK(H18),,(IF(N18="WON-EW",((((O18-1)*K18)*'month 2'!$B$2)+('month 2'!$B$2*(O18-1))),IF(N18="WON",((((O18-1)*K18)*'month 2'!$B$2)+('month 2'!$B$2*(O18-1))),IF(N18="PLACED",((((O18-1)*K18)*'month 2'!$B$2)-'month 2'!$B$2),IF(K18=0,-'month 2'!$B$2,IF(K18=0,-'month 2'!$B$2,-('month 2'!$B$2*2)))))))*D18))</f>
        <v>15.2</v>
      </c>
      <c r="S18">
        <f>IF(Table132[[#This Row],[VIP Tip?]]="YES",Table132[[#This Row],[Profit @ price taken]],0)</f>
        <v>0</v>
      </c>
      <c r="T18">
        <f>IF(Table132[[#This Row],[VIP Tip?]]="NO",Table132[[#This Row],[Profit @ price taken]],0)</f>
        <v>15.2</v>
      </c>
    </row>
    <row r="19" spans="1:32" ht="15" x14ac:dyDescent="0.2">
      <c r="A19" s="9">
        <v>42553</v>
      </c>
      <c r="B19" s="6" t="s">
        <v>95</v>
      </c>
      <c r="C19" s="6" t="s">
        <v>33</v>
      </c>
      <c r="D19" s="10">
        <v>1</v>
      </c>
      <c r="E19" s="10">
        <v>1.9</v>
      </c>
      <c r="F19" s="62">
        <v>8</v>
      </c>
      <c r="G19" s="10" t="s">
        <v>26</v>
      </c>
      <c r="H19" s="10">
        <v>1.95</v>
      </c>
      <c r="I19" s="10"/>
      <c r="J19" s="10"/>
      <c r="K19" s="10"/>
      <c r="L19" s="10"/>
      <c r="M19" s="10"/>
      <c r="N19" s="7" t="s">
        <v>28</v>
      </c>
      <c r="O19" s="19">
        <f>((H19-1)*(1-(IF(I19="no",0,'month 2'!$B$3)))+1)</f>
        <v>1.9024999999999999</v>
      </c>
      <c r="P19" s="19">
        <f>D19*IF(J19="yes",2,1)</f>
        <v>1</v>
      </c>
      <c r="Q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18</v>
      </c>
      <c r="R19" s="20">
        <f>IF(ISBLANK(N19),,IF(ISBLANK(H19),,(IF(N19="WON-EW",((((O19-1)*K19)*'month 2'!$B$2)+('month 2'!$B$2*(O19-1))),IF(N19="WON",((((O19-1)*K19)*'month 2'!$B$2)+('month 2'!$B$2*(O19-1))),IF(N19="PLACED",((((O19-1)*K19)*'month 2'!$B$2)-'month 2'!$B$2),IF(K19=0,-'month 2'!$B$2,IF(K19=0,-'month 2'!$B$2,-('month 2'!$B$2*2)))))))*D19))</f>
        <v>18.049999999999997</v>
      </c>
      <c r="S19">
        <f>IF(Table132[[#This Row],[VIP Tip?]]="YES",Table132[[#This Row],[Profit @ price taken]],0)</f>
        <v>18.049999999999997</v>
      </c>
      <c r="T19">
        <f>IF(Table132[[#This Row],[VIP Tip?]]="NO",Table132[[#This Row],[Profit @ price taken]],0)</f>
        <v>0</v>
      </c>
    </row>
    <row r="20" spans="1:32" ht="15" x14ac:dyDescent="0.2">
      <c r="A20" s="9">
        <v>42554</v>
      </c>
      <c r="B20" s="6" t="s">
        <v>93</v>
      </c>
      <c r="C20" s="6" t="s">
        <v>33</v>
      </c>
      <c r="D20" s="10">
        <v>1</v>
      </c>
      <c r="E20" s="10">
        <v>1.65</v>
      </c>
      <c r="F20" s="62">
        <v>8</v>
      </c>
      <c r="G20" s="10" t="s">
        <v>26</v>
      </c>
      <c r="H20" s="10">
        <v>1.75</v>
      </c>
      <c r="I20" s="10" t="s">
        <v>27</v>
      </c>
      <c r="J20" s="10" t="s">
        <v>27</v>
      </c>
      <c r="K20" s="10">
        <v>0</v>
      </c>
      <c r="L20" s="10"/>
      <c r="M20" s="10"/>
      <c r="N20" s="7" t="s">
        <v>30</v>
      </c>
      <c r="O20" s="19">
        <f>((H20-1)*(1-(IF(I20="no",0,'month 2'!$B$3)))+1)</f>
        <v>1.75</v>
      </c>
      <c r="P20" s="19">
        <f t="shared" si="0"/>
        <v>1</v>
      </c>
      <c r="Q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0" s="20">
        <f>IF(ISBLANK(N20),,IF(ISBLANK(H20),,(IF(N20="WON-EW",((((O20-1)*K20)*'month 2'!$B$2)+('month 2'!$B$2*(O20-1))),IF(N20="WON",((((O20-1)*K20)*'month 2'!$B$2)+('month 2'!$B$2*(O20-1))),IF(N20="PLACED",((((O20-1)*K20)*'month 2'!$B$2)-'month 2'!$B$2),IF(K20=0,-'month 2'!$B$2,IF(K20=0,-'month 2'!$B$2,-('month 2'!$B$2*2)))))))*D20))</f>
        <v>-20</v>
      </c>
      <c r="S20">
        <f>IF(Table132[[#This Row],[VIP Tip?]]="YES",Table132[[#This Row],[Profit @ price taken]],0)</f>
        <v>-20</v>
      </c>
      <c r="T20">
        <f>IF(Table132[[#This Row],[VIP Tip?]]="NO",Table132[[#This Row],[Profit @ price taken]],0)</f>
        <v>0</v>
      </c>
    </row>
    <row r="21" spans="1:32" ht="15" x14ac:dyDescent="0.2">
      <c r="A21" s="9">
        <v>42554</v>
      </c>
      <c r="B21" s="6" t="s">
        <v>94</v>
      </c>
      <c r="C21" s="6" t="s">
        <v>85</v>
      </c>
      <c r="D21" s="10">
        <v>1</v>
      </c>
      <c r="E21" s="10">
        <v>1.8</v>
      </c>
      <c r="F21" s="62">
        <v>9</v>
      </c>
      <c r="G21" s="10" t="s">
        <v>27</v>
      </c>
      <c r="H21" s="10">
        <v>1.82</v>
      </c>
      <c r="I21" s="10" t="s">
        <v>27</v>
      </c>
      <c r="J21" s="10" t="s">
        <v>27</v>
      </c>
      <c r="K21" s="10">
        <v>0</v>
      </c>
      <c r="L21" s="10"/>
      <c r="M21" s="10"/>
      <c r="N21" s="7" t="s">
        <v>30</v>
      </c>
      <c r="O21" s="19">
        <f>((H21-1)*(1-(IF(I21="no",0,'month 2'!$B$3)))+1)</f>
        <v>1.82</v>
      </c>
      <c r="P21" s="19">
        <f t="shared" si="0"/>
        <v>1</v>
      </c>
      <c r="Q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1" s="20">
        <f>IF(ISBLANK(N21),,IF(ISBLANK(H21),,(IF(N21="WON-EW",((((O21-1)*K21)*'month 2'!$B$2)+('month 2'!$B$2*(O21-1))),IF(N21="WON",((((O21-1)*K21)*'month 2'!$B$2)+('month 2'!$B$2*(O21-1))),IF(N21="PLACED",((((O21-1)*K21)*'month 2'!$B$2)-'month 2'!$B$2),IF(K21=0,-'month 2'!$B$2,IF(K21=0,-'month 2'!$B$2,-('month 2'!$B$2*2)))))))*D21))</f>
        <v>-20</v>
      </c>
      <c r="S21">
        <f>IF(Table132[[#This Row],[VIP Tip?]]="YES",Table132[[#This Row],[Profit @ price taken]],0)</f>
        <v>0</v>
      </c>
      <c r="T21">
        <f>IF(Table132[[#This Row],[VIP Tip?]]="NO",Table132[[#This Row],[Profit @ price taken]],0)</f>
        <v>-20</v>
      </c>
    </row>
    <row r="22" spans="1:32" ht="15" x14ac:dyDescent="0.2">
      <c r="A22" s="9">
        <v>42554</v>
      </c>
      <c r="B22" s="6" t="s">
        <v>96</v>
      </c>
      <c r="C22" s="6" t="s">
        <v>33</v>
      </c>
      <c r="D22" s="10">
        <v>1</v>
      </c>
      <c r="E22" s="10">
        <v>1.87</v>
      </c>
      <c r="F22" s="62">
        <v>8</v>
      </c>
      <c r="G22" s="10" t="s">
        <v>26</v>
      </c>
      <c r="H22" s="10">
        <v>1.98</v>
      </c>
      <c r="I22" s="10"/>
      <c r="J22" s="10"/>
      <c r="K22" s="10"/>
      <c r="L22" s="10"/>
      <c r="M22" s="10"/>
      <c r="N22" s="7" t="s">
        <v>28</v>
      </c>
      <c r="O22" s="19">
        <f>((H22-1)*(1-(IF(I22="no",0,'month 2'!$B$3)))+1)</f>
        <v>1.931</v>
      </c>
      <c r="P22" s="19">
        <f t="shared" si="0"/>
        <v>1</v>
      </c>
      <c r="Q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17.400000000000002</v>
      </c>
      <c r="R22" s="20">
        <f>IF(ISBLANK(N22),,IF(ISBLANK(H22),,(IF(N22="WON-EW",((((O22-1)*K22)*'month 2'!$B$2)+('month 2'!$B$2*(O22-1))),IF(N22="WON",((((O22-1)*K22)*'month 2'!$B$2)+('month 2'!$B$2*(O22-1))),IF(N22="PLACED",((((O22-1)*K22)*'month 2'!$B$2)-'month 2'!$B$2),IF(K22=0,-'month 2'!$B$2,IF(K22=0,-'month 2'!$B$2,-('month 2'!$B$2*2)))))))*D22))</f>
        <v>18.62</v>
      </c>
      <c r="S22">
        <f>IF(Table132[[#This Row],[VIP Tip?]]="YES",Table132[[#This Row],[Profit @ price taken]],0)</f>
        <v>18.62</v>
      </c>
      <c r="T22">
        <f>IF(Table132[[#This Row],[VIP Tip?]]="NO",Table132[[#This Row],[Profit @ price taken]],0)</f>
        <v>0</v>
      </c>
    </row>
    <row r="23" spans="1:32" ht="15" x14ac:dyDescent="0.2">
      <c r="A23" s="9">
        <v>42556</v>
      </c>
      <c r="B23" s="6" t="s">
        <v>97</v>
      </c>
      <c r="C23" s="6" t="s">
        <v>85</v>
      </c>
      <c r="D23" s="10">
        <v>1</v>
      </c>
      <c r="E23" s="10">
        <v>1.61</v>
      </c>
      <c r="F23" s="62">
        <v>8</v>
      </c>
      <c r="G23" s="10" t="s">
        <v>27</v>
      </c>
      <c r="H23" s="10">
        <v>1.63</v>
      </c>
      <c r="I23" s="10"/>
      <c r="J23" s="10"/>
      <c r="K23" s="10"/>
      <c r="L23" s="10"/>
      <c r="M23" s="10"/>
      <c r="N23" s="7" t="s">
        <v>28</v>
      </c>
      <c r="O23" s="19">
        <f>((H23-1)*(1-(IF(I23="no",0,'month 2'!$B$3)))+1)</f>
        <v>1.5985</v>
      </c>
      <c r="P23" s="19">
        <f t="shared" si="0"/>
        <v>1</v>
      </c>
      <c r="Q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12.200000000000003</v>
      </c>
      <c r="R23" s="20">
        <f>IF(ISBLANK(N23),,IF(ISBLANK(H23),,(IF(N23="WON-EW",((((O23-1)*K23)*'month 2'!$B$2)+('month 2'!$B$2*(O23-1))),IF(N23="WON",((((O23-1)*K23)*'month 2'!$B$2)+('month 2'!$B$2*(O23-1))),IF(N23="PLACED",((((O23-1)*K23)*'month 2'!$B$2)-'month 2'!$B$2),IF(K23=0,-'month 2'!$B$2,IF(K23=0,-'month 2'!$B$2,-('month 2'!$B$2*2)))))))*D23))</f>
        <v>11.97</v>
      </c>
      <c r="S23">
        <f>IF(Table132[[#This Row],[VIP Tip?]]="YES",Table132[[#This Row],[Profit @ price taken]],0)</f>
        <v>0</v>
      </c>
      <c r="T23">
        <f>IF(Table132[[#This Row],[VIP Tip?]]="NO",Table132[[#This Row],[Profit @ price taken]],0)</f>
        <v>11.97</v>
      </c>
    </row>
    <row r="24" spans="1:32" ht="15" x14ac:dyDescent="0.2">
      <c r="A24" s="9">
        <v>42556</v>
      </c>
      <c r="B24" s="6" t="s">
        <v>97</v>
      </c>
      <c r="C24" s="6" t="s">
        <v>33</v>
      </c>
      <c r="D24" s="10">
        <v>1</v>
      </c>
      <c r="E24" s="10">
        <v>1.59</v>
      </c>
      <c r="F24" s="62">
        <v>8</v>
      </c>
      <c r="G24" s="10" t="s">
        <v>26</v>
      </c>
      <c r="H24" s="10">
        <v>1.59</v>
      </c>
      <c r="I24" s="10"/>
      <c r="J24" s="10"/>
      <c r="K24" s="10"/>
      <c r="L24" s="10"/>
      <c r="M24" s="10"/>
      <c r="N24" s="7" t="s">
        <v>28</v>
      </c>
      <c r="O24" s="19">
        <f>((H24-1)*(1-(IF(I24="no",0,'month 2'!$B$3)))+1)</f>
        <v>1.5605</v>
      </c>
      <c r="P24" s="19">
        <f t="shared" si="0"/>
        <v>1</v>
      </c>
      <c r="Q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11.8</v>
      </c>
      <c r="R24" s="20">
        <f>IF(ISBLANK(N24),,IF(ISBLANK(H24),,(IF(N24="WON-EW",((((O24-1)*K24)*'month 2'!$B$2)+('month 2'!$B$2*(O24-1))),IF(N24="WON",((((O24-1)*K24)*'month 2'!$B$2)+('month 2'!$B$2*(O24-1))),IF(N24="PLACED",((((O24-1)*K24)*'month 2'!$B$2)-'month 2'!$B$2),IF(K24=0,-'month 2'!$B$2,IF(K24=0,-'month 2'!$B$2,-('month 2'!$B$2*2)))))))*D24))</f>
        <v>11.21</v>
      </c>
      <c r="S24">
        <f>IF(Table132[[#This Row],[VIP Tip?]]="YES",Table132[[#This Row],[Profit @ price taken]],0)</f>
        <v>11.21</v>
      </c>
      <c r="T24">
        <f>IF(Table132[[#This Row],[VIP Tip?]]="NO",Table132[[#This Row],[Profit @ price taken]],0)</f>
        <v>0</v>
      </c>
    </row>
    <row r="25" spans="1:32" ht="15" x14ac:dyDescent="0.2">
      <c r="A25" s="9">
        <v>42558</v>
      </c>
      <c r="B25" s="6" t="s">
        <v>98</v>
      </c>
      <c r="C25" s="6" t="s">
        <v>85</v>
      </c>
      <c r="D25" s="10">
        <v>1</v>
      </c>
      <c r="E25" s="10">
        <v>1.77</v>
      </c>
      <c r="F25" s="62">
        <v>7</v>
      </c>
      <c r="G25" s="10" t="s">
        <v>27</v>
      </c>
      <c r="H25" s="10">
        <v>1.8</v>
      </c>
      <c r="I25" s="10"/>
      <c r="J25" s="10"/>
      <c r="K25" s="10"/>
      <c r="L25" s="10"/>
      <c r="M25" s="10"/>
      <c r="N25" s="7" t="s">
        <v>30</v>
      </c>
      <c r="O25" s="19">
        <f>((H25-1)*(1-(IF(I25="no",0,'month 2'!$B$3)))+1)</f>
        <v>1.76</v>
      </c>
      <c r="P25" s="19">
        <f t="shared" si="0"/>
        <v>1</v>
      </c>
      <c r="Q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5" s="20">
        <f>IF(ISBLANK(N25),,IF(ISBLANK(H25),,(IF(N25="WON-EW",((((O25-1)*K25)*'month 2'!$B$2)+('month 2'!$B$2*(O25-1))),IF(N25="WON",((((O25-1)*K25)*'month 2'!$B$2)+('month 2'!$B$2*(O25-1))),IF(N25="PLACED",((((O25-1)*K25)*'month 2'!$B$2)-'month 2'!$B$2),IF(K25=0,-'month 2'!$B$2,IF(K25=0,-'month 2'!$B$2,-('month 2'!$B$2*2)))))))*D25))</f>
        <v>-20</v>
      </c>
      <c r="S25">
        <f>IF(Table132[[#This Row],[VIP Tip?]]="YES",Table132[[#This Row],[Profit @ price taken]],0)</f>
        <v>0</v>
      </c>
      <c r="T25">
        <f>IF(Table132[[#This Row],[VIP Tip?]]="NO",Table132[[#This Row],[Profit @ price taken]],0)</f>
        <v>-20</v>
      </c>
    </row>
    <row r="26" spans="1:32" ht="15" x14ac:dyDescent="0.2">
      <c r="A26" s="9">
        <v>42560</v>
      </c>
      <c r="B26" s="6" t="s">
        <v>101</v>
      </c>
      <c r="C26" s="6" t="s">
        <v>33</v>
      </c>
      <c r="D26" s="10">
        <v>1</v>
      </c>
      <c r="E26" s="10">
        <v>2.13</v>
      </c>
      <c r="F26" s="62">
        <v>9</v>
      </c>
      <c r="G26" s="10" t="s">
        <v>26</v>
      </c>
      <c r="H26" s="10">
        <v>2.2000000000000002</v>
      </c>
      <c r="I26" s="10"/>
      <c r="J26" s="10"/>
      <c r="K26" s="10"/>
      <c r="L26" s="10"/>
      <c r="M26" s="10"/>
      <c r="N26" s="7" t="s">
        <v>30</v>
      </c>
      <c r="O26" s="19">
        <f>((H26-1)*(1-(IF(I26="no",0,'month 2'!$B$3)))+1)</f>
        <v>2.14</v>
      </c>
      <c r="P26" s="19">
        <f>D26*IF(J26="yes",2,1)</f>
        <v>1</v>
      </c>
      <c r="Q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6" s="20">
        <f>IF(ISBLANK(N26),,IF(ISBLANK(H26),,(IF(N26="WON-EW",((((O26-1)*K26)*'month 2'!$B$2)+('month 2'!$B$2*(O26-1))),IF(N26="WON",((((O26-1)*K26)*'month 2'!$B$2)+('month 2'!$B$2*(O26-1))),IF(N26="PLACED",((((O26-1)*K26)*'month 2'!$B$2)-'month 2'!$B$2),IF(K26=0,-'month 2'!$B$2,IF(K26=0,-'month 2'!$B$2,-('month 2'!$B$2*2)))))))*D26))</f>
        <v>-20</v>
      </c>
      <c r="S26">
        <f>IF(Table132[[#This Row],[VIP Tip?]]="YES",Table132[[#This Row],[Profit @ price taken]],0)</f>
        <v>-20</v>
      </c>
      <c r="T26">
        <f>IF(Table132[[#This Row],[VIP Tip?]]="NO",Table132[[#This Row],[Profit @ price taken]],0)</f>
        <v>0</v>
      </c>
    </row>
    <row r="27" spans="1:32" ht="15" x14ac:dyDescent="0.2">
      <c r="A27" s="9">
        <v>42560</v>
      </c>
      <c r="B27" s="6" t="s">
        <v>102</v>
      </c>
      <c r="C27" s="6" t="s">
        <v>33</v>
      </c>
      <c r="D27" s="10">
        <v>1</v>
      </c>
      <c r="E27" s="10">
        <v>1.7</v>
      </c>
      <c r="F27" s="62">
        <v>8</v>
      </c>
      <c r="G27" s="10" t="s">
        <v>26</v>
      </c>
      <c r="H27" s="10">
        <v>1.63</v>
      </c>
      <c r="I27" s="10"/>
      <c r="J27" s="10"/>
      <c r="K27" s="10"/>
      <c r="L27" s="10"/>
      <c r="M27" s="10"/>
      <c r="N27" s="7" t="s">
        <v>28</v>
      </c>
      <c r="O27" s="19">
        <f>((H27-1)*(1-(IF(I27="no",0,'month 2'!$B$3)))+1)</f>
        <v>1.5985</v>
      </c>
      <c r="P27" s="19">
        <f>D27*IF(J27="yes",2,1)</f>
        <v>1</v>
      </c>
      <c r="Q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14</v>
      </c>
      <c r="R27" s="20">
        <f>IF(ISBLANK(N27),,IF(ISBLANK(H27),,(IF(N27="WON-EW",((((O27-1)*K27)*'month 2'!$B$2)+('month 2'!$B$2*(O27-1))),IF(N27="WON",((((O27-1)*K27)*'month 2'!$B$2)+('month 2'!$B$2*(O27-1))),IF(N27="PLACED",((((O27-1)*K27)*'month 2'!$B$2)-'month 2'!$B$2),IF(K27=0,-'month 2'!$B$2,IF(K27=0,-'month 2'!$B$2,-('month 2'!$B$2*2)))))))*D27))</f>
        <v>11.97</v>
      </c>
      <c r="S27">
        <f>IF(Table132[[#This Row],[VIP Tip?]]="YES",Table132[[#This Row],[Profit @ price taken]],0)</f>
        <v>11.97</v>
      </c>
      <c r="T27">
        <f>IF(Table132[[#This Row],[VIP Tip?]]="NO",Table132[[#This Row],[Profit @ price taken]],0)</f>
        <v>0</v>
      </c>
    </row>
    <row r="28" spans="1:32" ht="15" x14ac:dyDescent="0.2">
      <c r="A28" s="9">
        <v>42561</v>
      </c>
      <c r="B28" s="6" t="s">
        <v>99</v>
      </c>
      <c r="C28" s="6" t="s">
        <v>33</v>
      </c>
      <c r="D28" s="10">
        <v>1</v>
      </c>
      <c r="E28" s="10">
        <v>1.75</v>
      </c>
      <c r="F28" s="62">
        <v>8</v>
      </c>
      <c r="G28" s="10" t="s">
        <v>26</v>
      </c>
      <c r="H28" s="10">
        <v>1.91</v>
      </c>
      <c r="I28" s="10"/>
      <c r="J28" s="10"/>
      <c r="K28" s="10"/>
      <c r="L28" s="10"/>
      <c r="M28" s="10"/>
      <c r="N28" s="7" t="s">
        <v>28</v>
      </c>
      <c r="O28" s="19">
        <f>((H28-1)*(1-(IF(I28="no",0,'month 2'!$B$3)))+1)</f>
        <v>1.8645</v>
      </c>
      <c r="P28" s="19">
        <f t="shared" si="0"/>
        <v>1</v>
      </c>
      <c r="Q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15</v>
      </c>
      <c r="R28" s="20">
        <f>IF(ISBLANK(N28),,IF(ISBLANK(H28),,(IF(N28="WON-EW",((((O28-1)*K28)*'month 2'!$B$2)+('month 2'!$B$2*(O28-1))),IF(N28="WON",((((O28-1)*K28)*'month 2'!$B$2)+('month 2'!$B$2*(O28-1))),IF(N28="PLACED",((((O28-1)*K28)*'month 2'!$B$2)-'month 2'!$B$2),IF(K28=0,-'month 2'!$B$2,IF(K28=0,-'month 2'!$B$2,-('month 2'!$B$2*2)))))))*D28))</f>
        <v>17.29</v>
      </c>
      <c r="S28">
        <f>IF(Table132[[#This Row],[VIP Tip?]]="YES",Table132[[#This Row],[Profit @ price taken]],0)</f>
        <v>17.29</v>
      </c>
      <c r="T28">
        <f>IF(Table132[[#This Row],[VIP Tip?]]="NO",Table132[[#This Row],[Profit @ price taken]],0)</f>
        <v>0</v>
      </c>
      <c r="AB28" s="35"/>
      <c r="AD28" s="35">
        <f>AC28*AB28</f>
        <v>0</v>
      </c>
      <c r="AE28" s="35">
        <f>AB28</f>
        <v>0</v>
      </c>
      <c r="AF28">
        <f>35*4/5</f>
        <v>28</v>
      </c>
    </row>
    <row r="29" spans="1:32" ht="15" x14ac:dyDescent="0.2">
      <c r="A29" s="9">
        <v>42561</v>
      </c>
      <c r="B29" s="6" t="s">
        <v>100</v>
      </c>
      <c r="C29" s="6" t="s">
        <v>33</v>
      </c>
      <c r="D29" s="10">
        <v>1</v>
      </c>
      <c r="E29" s="10">
        <v>1.63</v>
      </c>
      <c r="F29" s="62">
        <v>8</v>
      </c>
      <c r="G29" s="10" t="s">
        <v>26</v>
      </c>
      <c r="H29" s="10">
        <v>1.67</v>
      </c>
      <c r="I29" s="10"/>
      <c r="J29" s="10"/>
      <c r="K29" s="10"/>
      <c r="L29" s="10"/>
      <c r="M29" s="10"/>
      <c r="N29" s="7" t="s">
        <v>30</v>
      </c>
      <c r="O29" s="19">
        <f>((H29-1)*(1-(IF(I29="no",0,'month 2'!$B$3)))+1)</f>
        <v>1.6364999999999998</v>
      </c>
      <c r="P29" s="19">
        <f t="shared" si="0"/>
        <v>1</v>
      </c>
      <c r="Q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9" s="20">
        <f>IF(ISBLANK(N29),,IF(ISBLANK(H29),,(IF(N29="WON-EW",((((O29-1)*K29)*'month 2'!$B$2)+('month 2'!$B$2*(O29-1))),IF(N29="WON",((((O29-1)*K29)*'month 2'!$B$2)+('month 2'!$B$2*(O29-1))),IF(N29="PLACED",((((O29-1)*K29)*'month 2'!$B$2)-'month 2'!$B$2),IF(K29=0,-'month 2'!$B$2,IF(K29=0,-'month 2'!$B$2,-('month 2'!$B$2*2)))))))*D29))</f>
        <v>-20</v>
      </c>
      <c r="S29">
        <f>IF(Table132[[#This Row],[VIP Tip?]]="YES",Table132[[#This Row],[Profit @ price taken]],0)</f>
        <v>-20</v>
      </c>
      <c r="T29">
        <f>IF(Table132[[#This Row],[VIP Tip?]]="NO",Table132[[#This Row],[Profit @ price taken]],0)</f>
        <v>0</v>
      </c>
    </row>
    <row r="30" spans="1:32" ht="15" x14ac:dyDescent="0.2">
      <c r="A30" s="9">
        <v>42561</v>
      </c>
      <c r="B30" s="6" t="s">
        <v>103</v>
      </c>
      <c r="C30" s="6" t="s">
        <v>33</v>
      </c>
      <c r="D30" s="10">
        <v>1</v>
      </c>
      <c r="E30" s="10">
        <v>2</v>
      </c>
      <c r="F30" s="62">
        <v>6</v>
      </c>
      <c r="G30" s="10" t="s">
        <v>26</v>
      </c>
      <c r="H30" s="10">
        <v>2.1</v>
      </c>
      <c r="I30" s="10"/>
      <c r="J30" s="10"/>
      <c r="K30" s="10"/>
      <c r="L30" s="10"/>
      <c r="M30" s="10"/>
      <c r="N30" s="7" t="s">
        <v>30</v>
      </c>
      <c r="O30" s="19">
        <f>((H30-1)*(1-(IF(I30="no",0,'month 2'!$B$3)))+1)</f>
        <v>2.0449999999999999</v>
      </c>
      <c r="P30" s="19">
        <f t="shared" si="0"/>
        <v>1</v>
      </c>
      <c r="Q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30" s="20">
        <f>IF(ISBLANK(N30),,IF(ISBLANK(H30),,(IF(N30="WON-EW",((((O30-1)*K30)*'month 2'!$B$2)+('month 2'!$B$2*(O30-1))),IF(N30="WON",((((O30-1)*K30)*'month 2'!$B$2)+('month 2'!$B$2*(O30-1))),IF(N30="PLACED",((((O30-1)*K30)*'month 2'!$B$2)-'month 2'!$B$2),IF(K30=0,-'month 2'!$B$2,IF(K30=0,-'month 2'!$B$2,-('month 2'!$B$2*2)))))))*D30))</f>
        <v>-20</v>
      </c>
      <c r="S30">
        <f>IF(Table132[[#This Row],[VIP Tip?]]="YES",Table132[[#This Row],[Profit @ price taken]],0)</f>
        <v>-20</v>
      </c>
      <c r="T30">
        <f>IF(Table132[[#This Row],[VIP Tip?]]="NO",Table132[[#This Row],[Profit @ price taken]],0)</f>
        <v>0</v>
      </c>
    </row>
    <row r="31" spans="1:32" ht="15" x14ac:dyDescent="0.2">
      <c r="A31" s="9"/>
      <c r="B31" s="6"/>
      <c r="C31" s="6"/>
      <c r="D31" s="10"/>
      <c r="E31" s="10"/>
      <c r="F31" s="62"/>
      <c r="G31" s="10"/>
      <c r="H31" s="10"/>
      <c r="I31" s="10"/>
      <c r="J31" s="10"/>
      <c r="K31" s="10"/>
      <c r="L31" s="10"/>
      <c r="M31" s="10"/>
      <c r="N31" s="7"/>
      <c r="O31" s="19">
        <f>((H31-1)*(1-(IF(I31="no",0,'month 2'!$B$3)))+1)</f>
        <v>5.0000000000000044E-2</v>
      </c>
      <c r="P31" s="19">
        <f t="shared" si="0"/>
        <v>0</v>
      </c>
      <c r="Q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" s="20">
        <f>IF(ISBLANK(N31),,IF(ISBLANK(H31),,(IF(N31="WON-EW",((((O31-1)*K31)*'month 2'!$B$2)+('month 2'!$B$2*(O31-1))),IF(N31="WON",((((O31-1)*K31)*'month 2'!$B$2)+('month 2'!$B$2*(O31-1))),IF(N31="PLACED",((((O31-1)*K31)*'month 2'!$B$2)-'month 2'!$B$2),IF(K31=0,-'month 2'!$B$2,IF(K31=0,-'month 2'!$B$2,-('month 2'!$B$2*2)))))))*D31))</f>
        <v>0</v>
      </c>
    </row>
    <row r="32" spans="1:32" ht="15" x14ac:dyDescent="0.2">
      <c r="A32" s="9"/>
      <c r="B32" s="6"/>
      <c r="C32" s="6"/>
      <c r="D32" s="10"/>
      <c r="E32" s="10"/>
      <c r="F32" s="62"/>
      <c r="G32" s="10"/>
      <c r="H32" s="10"/>
      <c r="I32" s="10"/>
      <c r="J32" s="10"/>
      <c r="K32" s="10"/>
      <c r="L32" s="10"/>
      <c r="M32" s="10"/>
      <c r="N32" s="7"/>
      <c r="O32" s="19">
        <f>((H32-1)*(1-(IF(I32="no",0,'month 2'!$B$3)))+1)</f>
        <v>5.0000000000000044E-2</v>
      </c>
      <c r="P32" s="19">
        <f t="shared" si="0"/>
        <v>0</v>
      </c>
      <c r="Q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" s="20">
        <f>IF(ISBLANK(N32),,IF(ISBLANK(H32),,(IF(N32="WON-EW",((((O32-1)*K32)*'month 2'!$B$2)+('month 2'!$B$2*(O32-1))),IF(N32="WON",((((O32-1)*K32)*'month 2'!$B$2)+('month 2'!$B$2*(O32-1))),IF(N32="PLACED",((((O32-1)*K32)*'month 2'!$B$2)-'month 2'!$B$2),IF(K32=0,-'month 2'!$B$2,IF(K32=0,-'month 2'!$B$2,-('month 2'!$B$2*2)))))))*D32))</f>
        <v>0</v>
      </c>
    </row>
    <row r="33" spans="1:38" ht="15" x14ac:dyDescent="0.2">
      <c r="A33" s="9"/>
      <c r="B33" s="6"/>
      <c r="C33" s="6"/>
      <c r="D33" s="10"/>
      <c r="E33" s="10"/>
      <c r="F33" s="62"/>
      <c r="G33" s="10"/>
      <c r="H33" s="10"/>
      <c r="I33" s="10"/>
      <c r="J33" s="10"/>
      <c r="K33" s="10"/>
      <c r="L33" s="10"/>
      <c r="M33" s="10"/>
      <c r="N33" s="7"/>
      <c r="O33" s="19">
        <f>((H33-1)*(1-(IF(I33="no",0,'month 2'!$B$3)))+1)</f>
        <v>5.0000000000000044E-2</v>
      </c>
      <c r="P33" s="19">
        <f t="shared" si="0"/>
        <v>0</v>
      </c>
      <c r="Q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" s="20">
        <f>IF(ISBLANK(N33),,IF(ISBLANK(H33),,(IF(N33="WON-EW",((((O33-1)*K33)*'month 2'!$B$2)+('month 2'!$B$2*(O33-1))),IF(N33="WON",((((O33-1)*K33)*'month 2'!$B$2)+('month 2'!$B$2*(O33-1))),IF(N33="PLACED",((((O33-1)*K33)*'month 2'!$B$2)-'month 2'!$B$2),IF(K33=0,-'month 2'!$B$2,IF(K33=0,-'month 2'!$B$2,-('month 2'!$B$2*2)))))))*D33))</f>
        <v>0</v>
      </c>
      <c r="S33">
        <f>SUM(S8:S30)</f>
        <v>-36.86</v>
      </c>
      <c r="T33">
        <f>SUM(T8:T30)</f>
        <v>18.36999999999999</v>
      </c>
    </row>
    <row r="34" spans="1:38" ht="15" x14ac:dyDescent="0.2">
      <c r="A34" s="9"/>
      <c r="B34" s="6"/>
      <c r="C34" s="6"/>
      <c r="D34" s="10"/>
      <c r="E34" s="10"/>
      <c r="F34" s="62"/>
      <c r="G34" s="10"/>
      <c r="H34" s="10"/>
      <c r="I34" s="10"/>
      <c r="J34" s="10"/>
      <c r="K34" s="10"/>
      <c r="L34" s="10"/>
      <c r="M34" s="10"/>
      <c r="N34" s="7"/>
      <c r="O34" s="19">
        <f>((H34-1)*(1-(IF(I34="no",0,'month 2'!$B$3)))+1)</f>
        <v>5.0000000000000044E-2</v>
      </c>
      <c r="P34" s="19">
        <f t="shared" si="0"/>
        <v>0</v>
      </c>
      <c r="Q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" s="20">
        <f>IF(ISBLANK(N34),,IF(ISBLANK(H34),,(IF(N34="WON-EW",((((O34-1)*K34)*'month 2'!$B$2)+('month 2'!$B$2*(O34-1))),IF(N34="WON",((((O34-1)*K34)*'month 2'!$B$2)+('month 2'!$B$2*(O34-1))),IF(N34="PLACED",((((O34-1)*K34)*'month 2'!$B$2)-'month 2'!$B$2),IF(K34=0,-'month 2'!$B$2,IF(K34=0,-'month 2'!$B$2,-('month 2'!$B$2*2)))))))*D34))</f>
        <v>0</v>
      </c>
      <c r="S34">
        <f>COUNTIF(S8:S30,"&lt;&gt;0")</f>
        <v>14</v>
      </c>
      <c r="T34">
        <f>COUNTIF(T8:T30,"&lt;&gt;0")</f>
        <v>9</v>
      </c>
    </row>
    <row r="35" spans="1:38" ht="15" x14ac:dyDescent="0.2">
      <c r="A35" s="9"/>
      <c r="B35" s="6"/>
      <c r="C35" s="6"/>
      <c r="D35" s="10"/>
      <c r="E35" s="10"/>
      <c r="F35" s="62"/>
      <c r="G35" s="10"/>
      <c r="H35" s="10"/>
      <c r="I35" s="10"/>
      <c r="J35" s="10"/>
      <c r="K35" s="10"/>
      <c r="L35" s="10"/>
      <c r="M35" s="10"/>
      <c r="N35" s="7"/>
      <c r="O35" s="19">
        <f>((H35-1)*(1-(IF(I35="no",0,'month 2'!$B$3)))+1)</f>
        <v>5.0000000000000044E-2</v>
      </c>
      <c r="P35" s="19">
        <f t="shared" si="0"/>
        <v>0</v>
      </c>
      <c r="Q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" s="20">
        <f>IF(ISBLANK(N35),,IF(ISBLANK(H35),,(IF(N35="WON-EW",((((O35-1)*K35)*'month 2'!$B$2)+('month 2'!$B$2*(O35-1))),IF(N35="WON",((((O35-1)*K35)*'month 2'!$B$2)+('month 2'!$B$2*(O35-1))),IF(N35="PLACED",((((O35-1)*K35)*'month 2'!$B$2)-'month 2'!$B$2),IF(K35=0,-'month 2'!$B$2,IF(K35=0,-'month 2'!$B$2,-('month 2'!$B$2*2)))))))*D35))</f>
        <v>0</v>
      </c>
      <c r="S35">
        <f>S33/S34</f>
        <v>-2.632857142857143</v>
      </c>
      <c r="T35">
        <f>T33/T34</f>
        <v>2.04111111111111</v>
      </c>
      <c r="Z35" s="35"/>
      <c r="AD35" s="35">
        <f>(AC35-1)*Z35</f>
        <v>0</v>
      </c>
      <c r="AE35" s="36">
        <f>AD35/4</f>
        <v>0</v>
      </c>
      <c r="AF35" s="36">
        <f>AE35+AD35</f>
        <v>0</v>
      </c>
      <c r="AK35">
        <f>30*3.5</f>
        <v>105</v>
      </c>
      <c r="AL35">
        <f>AK35/4</f>
        <v>26.25</v>
      </c>
    </row>
    <row r="36" spans="1:38" ht="15" x14ac:dyDescent="0.2">
      <c r="A36" s="9" t="s">
        <v>89</v>
      </c>
      <c r="B36" s="6"/>
      <c r="C36" s="6"/>
      <c r="D36" s="10"/>
      <c r="E36" s="10"/>
      <c r="F36" s="62"/>
      <c r="G36" s="10"/>
      <c r="H36" s="10"/>
      <c r="I36" s="10"/>
      <c r="J36" s="10"/>
      <c r="K36" s="10"/>
      <c r="L36" s="10"/>
      <c r="M36" s="10"/>
      <c r="N36" s="7"/>
      <c r="O36" s="19">
        <f>((H36-1)*(1-(IF(I36="no",0,'month 2'!$B$3)))+1)</f>
        <v>5.0000000000000044E-2</v>
      </c>
      <c r="P36" s="19">
        <f t="shared" si="0"/>
        <v>0</v>
      </c>
      <c r="Q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" s="20">
        <f>IF(ISBLANK(N36),,IF(ISBLANK(H36),,(IF(N36="WON-EW",((((O36-1)*K36)*'month 2'!$B$2)+('month 2'!$B$2*(O36-1))),IF(N36="WON",((((O36-1)*K36)*'month 2'!$B$2)+('month 2'!$B$2*(O36-1))),IF(N36="PLACED",((((O36-1)*K36)*'month 2'!$B$2)-'month 2'!$B$2),IF(K36=0,-'month 2'!$B$2,IF(K36=0,-'month 2'!$B$2,-('month 2'!$B$2*2)))))))*D36))</f>
        <v>0</v>
      </c>
      <c r="AH36" s="35">
        <v>20</v>
      </c>
      <c r="AI36" s="35">
        <f>4*AH36</f>
        <v>80</v>
      </c>
      <c r="AJ36" s="35">
        <f>AI36/5</f>
        <v>16</v>
      </c>
      <c r="AK36" s="35">
        <f>AJ36+AI36</f>
        <v>96</v>
      </c>
    </row>
    <row r="37" spans="1:38" ht="15" x14ac:dyDescent="0.2">
      <c r="A37" s="9"/>
      <c r="B37" s="6"/>
      <c r="C37" s="6"/>
      <c r="D37" s="10"/>
      <c r="E37" s="10"/>
      <c r="F37" s="62"/>
      <c r="G37" s="10"/>
      <c r="H37" s="10"/>
      <c r="I37" s="10"/>
      <c r="J37" s="10"/>
      <c r="K37" s="10"/>
      <c r="L37" s="10"/>
      <c r="M37" s="10"/>
      <c r="N37" s="7"/>
      <c r="O37" s="19">
        <f>((H37-1)*(1-(IF(I37="no",0,'month 2'!$B$3)))+1)</f>
        <v>5.0000000000000044E-2</v>
      </c>
      <c r="P37" s="19">
        <f t="shared" si="0"/>
        <v>0</v>
      </c>
      <c r="Q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" s="20">
        <f>IF(ISBLANK(N37),,IF(ISBLANK(H37),,(IF(N37="WON-EW",((((O37-1)*K37)*'month 2'!$B$2)+('month 2'!$B$2*(O37-1))),IF(N37="WON",((((O37-1)*K37)*'month 2'!$B$2)+('month 2'!$B$2*(O37-1))),IF(N37="PLACED",((((O37-1)*K37)*'month 2'!$B$2)-'month 2'!$B$2),IF(K37=0,-'month 2'!$B$2,IF(K37=0,-'month 2'!$B$2,-('month 2'!$B$2*2)))))))*D37))</f>
        <v>0</v>
      </c>
    </row>
    <row r="38" spans="1:38" ht="15" x14ac:dyDescent="0.2">
      <c r="A38" s="9"/>
      <c r="B38" s="6"/>
      <c r="C38" s="6"/>
      <c r="D38" s="10"/>
      <c r="E38" s="10"/>
      <c r="F38" s="62"/>
      <c r="G38" s="10"/>
      <c r="H38" s="10"/>
      <c r="I38" s="10"/>
      <c r="J38" s="10"/>
      <c r="K38" s="10"/>
      <c r="L38" s="10"/>
      <c r="M38" s="10"/>
      <c r="N38" s="7"/>
      <c r="O38" s="19">
        <f>((H38-1)*(1-(IF(I38="no",0,'month 2'!$B$3)))+1)</f>
        <v>5.0000000000000044E-2</v>
      </c>
      <c r="P38" s="19">
        <f t="shared" si="0"/>
        <v>0</v>
      </c>
      <c r="Q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" s="20">
        <f>IF(ISBLANK(N38),,IF(ISBLANK(H38),,(IF(N38="WON-EW",((((O38-1)*K38)*'month 2'!$B$2)+('month 2'!$B$2*(O38-1))),IF(N38="WON",((((O38-1)*K38)*'month 2'!$B$2)+('month 2'!$B$2*(O38-1))),IF(N38="PLACED",((((O38-1)*K38)*'month 2'!$B$2)-'month 2'!$B$2),IF(K38=0,-'month 2'!$B$2,IF(K38=0,-'month 2'!$B$2,-('month 2'!$B$2*2)))))))*D38))</f>
        <v>0</v>
      </c>
    </row>
    <row r="39" spans="1:38" ht="15" x14ac:dyDescent="0.2">
      <c r="A39" s="9"/>
      <c r="B39" s="6"/>
      <c r="C39" s="6"/>
      <c r="D39" s="10"/>
      <c r="E39" s="10"/>
      <c r="F39" s="62"/>
      <c r="G39" s="10"/>
      <c r="H39" s="10"/>
      <c r="I39" s="10"/>
      <c r="J39" s="10"/>
      <c r="K39" s="10"/>
      <c r="L39" s="10"/>
      <c r="M39" s="10"/>
      <c r="N39" s="7"/>
      <c r="O39" s="19">
        <f>((H39-1)*(1-(IF(I39="no",0,'month 2'!$B$3)))+1)</f>
        <v>5.0000000000000044E-2</v>
      </c>
      <c r="P39" s="19">
        <f t="shared" ref="P39:P109" si="1">D39*IF(J39="yes",2,1)</f>
        <v>0</v>
      </c>
      <c r="Q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" s="20">
        <f>IF(ISBLANK(N39),,IF(ISBLANK(H39),,(IF(N39="WON-EW",((((O39-1)*K39)*'month 2'!$B$2)+('month 2'!$B$2*(O39-1))),IF(N39="WON",((((O39-1)*K39)*'month 2'!$B$2)+('month 2'!$B$2*(O39-1))),IF(N39="PLACED",((((O39-1)*K39)*'month 2'!$B$2)-'month 2'!$B$2),IF(K39=0,-'month 2'!$B$2,IF(K39=0,-'month 2'!$B$2,-('month 2'!$B$2*2)))))))*D39))</f>
        <v>0</v>
      </c>
    </row>
    <row r="40" spans="1:38" ht="15" x14ac:dyDescent="0.2">
      <c r="A40" s="9"/>
      <c r="B40" s="6"/>
      <c r="C40" s="6"/>
      <c r="D40" s="10"/>
      <c r="E40" s="10"/>
      <c r="F40" s="62"/>
      <c r="G40" s="10"/>
      <c r="H40" s="10"/>
      <c r="I40" s="10"/>
      <c r="J40" s="10"/>
      <c r="K40" s="10"/>
      <c r="L40" s="10"/>
      <c r="M40" s="10"/>
      <c r="N40" s="7"/>
      <c r="O40" s="19">
        <f>((H40-1)*(1-(IF(I40="no",0,'month 2'!$B$3)))+1)</f>
        <v>5.0000000000000044E-2</v>
      </c>
      <c r="P40" s="19">
        <f t="shared" si="1"/>
        <v>0</v>
      </c>
      <c r="Q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" s="20">
        <f>IF(ISBLANK(N40),,IF(ISBLANK(H40),,(IF(N40="WON-EW",((((O40-1)*K40)*'month 2'!$B$2)+('month 2'!$B$2*(O40-1))),IF(N40="WON",((((O40-1)*K40)*'month 2'!$B$2)+('month 2'!$B$2*(O40-1))),IF(N40="PLACED",((((O40-1)*K40)*'month 2'!$B$2)-'month 2'!$B$2),IF(K40=0,-'month 2'!$B$2,IF(K40=0,-'month 2'!$B$2,-('month 2'!$B$2*2)))))))*D40))</f>
        <v>0</v>
      </c>
    </row>
    <row r="41" spans="1:38" ht="15" x14ac:dyDescent="0.2">
      <c r="A41" s="9"/>
      <c r="B41" s="6"/>
      <c r="C41" s="6"/>
      <c r="D41" s="10"/>
      <c r="E41" s="10"/>
      <c r="F41" s="62"/>
      <c r="G41" s="10"/>
      <c r="H41" s="10"/>
      <c r="I41" s="10"/>
      <c r="J41" s="10"/>
      <c r="K41" s="10"/>
      <c r="L41" s="10"/>
      <c r="M41" s="10"/>
      <c r="N41" s="7"/>
      <c r="O41" s="19">
        <f>((H41-1)*(1-(IF(I41="no",0,'month 2'!$B$3)))+1)</f>
        <v>5.0000000000000044E-2</v>
      </c>
      <c r="P41" s="19">
        <f t="shared" si="1"/>
        <v>0</v>
      </c>
      <c r="Q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" s="20">
        <f>IF(ISBLANK(N41),,IF(ISBLANK(H41),,(IF(N41="WON-EW",((((O41-1)*K41)*'month 2'!$B$2)+('month 2'!$B$2*(O41-1))),IF(N41="WON",((((O41-1)*K41)*'month 2'!$B$2)+('month 2'!$B$2*(O41-1))),IF(N41="PLACED",((((O41-1)*K41)*'month 2'!$B$2)-'month 2'!$B$2),IF(K41=0,-'month 2'!$B$2,IF(K41=0,-'month 2'!$B$2,-('month 2'!$B$2*2)))))))*D41))</f>
        <v>0</v>
      </c>
    </row>
    <row r="42" spans="1:38" ht="15" x14ac:dyDescent="0.2">
      <c r="A42" s="9"/>
      <c r="B42" s="6"/>
      <c r="C42" s="6"/>
      <c r="D42" s="10"/>
      <c r="E42" s="10"/>
      <c r="F42" s="62"/>
      <c r="G42" s="10"/>
      <c r="H42" s="10"/>
      <c r="I42" s="10"/>
      <c r="J42" s="10"/>
      <c r="K42" s="10"/>
      <c r="L42" s="10"/>
      <c r="M42" s="10"/>
      <c r="N42" s="7"/>
      <c r="O42" s="19">
        <f>((H42-1)*(1-(IF(I42="no",0,'month 2'!$B$3)))+1)</f>
        <v>5.0000000000000044E-2</v>
      </c>
      <c r="P42" s="19">
        <f t="shared" si="1"/>
        <v>0</v>
      </c>
      <c r="Q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" s="20">
        <f>IF(ISBLANK(N42),,IF(ISBLANK(H42),,(IF(N42="WON-EW",((((O42-1)*K42)*'month 2'!$B$2)+('month 2'!$B$2*(O42-1))),IF(N42="WON",((((O42-1)*K42)*'month 2'!$B$2)+('month 2'!$B$2*(O42-1))),IF(N42="PLACED",((((O42-1)*K42)*'month 2'!$B$2)-'month 2'!$B$2),IF(K42=0,-'month 2'!$B$2,IF(K42=0,-'month 2'!$B$2,-('month 2'!$B$2*2)))))))*D42))</f>
        <v>0</v>
      </c>
    </row>
    <row r="43" spans="1:38" ht="15" x14ac:dyDescent="0.2">
      <c r="A43" s="9"/>
      <c r="B43" s="6"/>
      <c r="C43" s="6"/>
      <c r="D43" s="10"/>
      <c r="E43" s="10"/>
      <c r="F43" s="62"/>
      <c r="G43" s="10"/>
      <c r="H43" s="10"/>
      <c r="I43" s="10"/>
      <c r="J43" s="10"/>
      <c r="K43" s="10"/>
      <c r="L43" s="10"/>
      <c r="M43" s="10"/>
      <c r="N43" s="7"/>
      <c r="O43" s="19">
        <f>((H43-1)*(1-(IF(I43="no",0,'month 2'!$B$3)))+1)</f>
        <v>5.0000000000000044E-2</v>
      </c>
      <c r="P43" s="19">
        <f t="shared" si="1"/>
        <v>0</v>
      </c>
      <c r="Q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" s="20">
        <f>IF(ISBLANK(N43),,IF(ISBLANK(H43),,(IF(N43="WON-EW",((((O43-1)*K43)*'month 2'!$B$2)+('month 2'!$B$2*(O43-1))),IF(N43="WON",((((O43-1)*K43)*'month 2'!$B$2)+('month 2'!$B$2*(O43-1))),IF(N43="PLACED",((((O43-1)*K43)*'month 2'!$B$2)-'month 2'!$B$2),IF(K43=0,-'month 2'!$B$2,IF(K43=0,-'month 2'!$B$2,-('month 2'!$B$2*2)))))))*D43))</f>
        <v>0</v>
      </c>
    </row>
    <row r="44" spans="1:38" ht="15" x14ac:dyDescent="0.2">
      <c r="A44" s="9"/>
      <c r="B44" s="6"/>
      <c r="C44" s="6"/>
      <c r="D44" s="10"/>
      <c r="E44" s="10"/>
      <c r="F44" s="62"/>
      <c r="G44" s="10"/>
      <c r="H44" s="10"/>
      <c r="I44" s="10"/>
      <c r="J44" s="10"/>
      <c r="K44" s="10"/>
      <c r="L44" s="10"/>
      <c r="M44" s="10"/>
      <c r="N44" s="7"/>
      <c r="O44" s="19">
        <f>((H44-1)*(1-(IF(I44="no",0,'month 2'!$B$3)))+1)</f>
        <v>5.0000000000000044E-2</v>
      </c>
      <c r="P44" s="19">
        <f t="shared" si="1"/>
        <v>0</v>
      </c>
      <c r="Q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" s="20">
        <f>IF(ISBLANK(N44),,IF(ISBLANK(H44),,(IF(N44="WON-EW",((((O44-1)*K44)*'month 2'!$B$2)+('month 2'!$B$2*(O44-1))),IF(N44="WON",((((O44-1)*K44)*'month 2'!$B$2)+('month 2'!$B$2*(O44-1))),IF(N44="PLACED",((((O44-1)*K44)*'month 2'!$B$2)-'month 2'!$B$2),IF(K44=0,-'month 2'!$B$2,IF(K44=0,-'month 2'!$B$2,-('month 2'!$B$2*2)))))))*D44))</f>
        <v>0</v>
      </c>
    </row>
    <row r="45" spans="1:38" ht="15" x14ac:dyDescent="0.2">
      <c r="A45" s="9"/>
      <c r="B45" s="6"/>
      <c r="C45" s="6"/>
      <c r="D45" s="10"/>
      <c r="E45" s="10"/>
      <c r="F45" s="62"/>
      <c r="G45" s="10"/>
      <c r="H45" s="10"/>
      <c r="I45" s="10"/>
      <c r="J45" s="10"/>
      <c r="K45" s="10"/>
      <c r="L45" s="10"/>
      <c r="M45" s="10"/>
      <c r="N45" s="7"/>
      <c r="O45" s="19">
        <f>((H45-1)*(1-(IF(I45="no",0,'month 2'!$B$3)))+1)</f>
        <v>5.0000000000000044E-2</v>
      </c>
      <c r="P45" s="19">
        <f t="shared" si="1"/>
        <v>0</v>
      </c>
      <c r="Q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" s="20">
        <f>IF(ISBLANK(N45),,IF(ISBLANK(H45),,(IF(N45="WON-EW",((((O45-1)*K45)*'month 2'!$B$2)+('month 2'!$B$2*(O45-1))),IF(N45="WON",((((O45-1)*K45)*'month 2'!$B$2)+('month 2'!$B$2*(O45-1))),IF(N45="PLACED",((((O45-1)*K45)*'month 2'!$B$2)-'month 2'!$B$2),IF(K45=0,-'month 2'!$B$2,IF(K45=0,-'month 2'!$B$2,-('month 2'!$B$2*2)))))))*D45))</f>
        <v>0</v>
      </c>
    </row>
    <row r="46" spans="1:38" ht="15" x14ac:dyDescent="0.2">
      <c r="A46" s="9"/>
      <c r="B46" s="6"/>
      <c r="C46" s="6"/>
      <c r="D46" s="10"/>
      <c r="E46" s="10"/>
      <c r="F46" s="62"/>
      <c r="G46" s="10"/>
      <c r="H46" s="10"/>
      <c r="I46" s="10"/>
      <c r="J46" s="10"/>
      <c r="K46" s="10"/>
      <c r="L46" s="10"/>
      <c r="M46" s="10"/>
      <c r="N46" s="7"/>
      <c r="O46" s="19">
        <f>((H46-1)*(1-(IF(I46="no",0,'month 2'!$B$3)))+1)</f>
        <v>5.0000000000000044E-2</v>
      </c>
      <c r="P46" s="19">
        <f t="shared" si="1"/>
        <v>0</v>
      </c>
      <c r="Q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" s="20">
        <f>IF(ISBLANK(N46),,IF(ISBLANK(H46),,(IF(N46="WON-EW",((((O46-1)*K46)*'month 2'!$B$2)+('month 2'!$B$2*(O46-1))),IF(N46="WON",((((O46-1)*K46)*'month 2'!$B$2)+('month 2'!$B$2*(O46-1))),IF(N46="PLACED",((((O46-1)*K46)*'month 2'!$B$2)-'month 2'!$B$2),IF(K46=0,-'month 2'!$B$2,IF(K46=0,-'month 2'!$B$2,-('month 2'!$B$2*2)))))))*D46))</f>
        <v>0</v>
      </c>
    </row>
    <row r="47" spans="1:38" ht="15" x14ac:dyDescent="0.2">
      <c r="A47" s="9"/>
      <c r="B47" s="6"/>
      <c r="C47" s="6"/>
      <c r="D47" s="10"/>
      <c r="E47" s="10"/>
      <c r="F47" s="62"/>
      <c r="G47" s="10"/>
      <c r="H47" s="10"/>
      <c r="I47" s="10"/>
      <c r="J47" s="10"/>
      <c r="K47" s="10"/>
      <c r="L47" s="10"/>
      <c r="M47" s="10"/>
      <c r="N47" s="7"/>
      <c r="O47" s="19">
        <f>((H47-1)*(1-(IF(I47="no",0,'month 2'!$B$3)))+1)</f>
        <v>5.0000000000000044E-2</v>
      </c>
      <c r="P47" s="19">
        <f t="shared" si="1"/>
        <v>0</v>
      </c>
      <c r="Q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" s="20">
        <f>IF(ISBLANK(N47),,IF(ISBLANK(H47),,(IF(N47="WON-EW",((((O47-1)*K47)*'month 2'!$B$2)+('month 2'!$B$2*(O47-1))),IF(N47="WON",((((O47-1)*K47)*'month 2'!$B$2)+('month 2'!$B$2*(O47-1))),IF(N47="PLACED",((((O47-1)*K47)*'month 2'!$B$2)-'month 2'!$B$2),IF(K47=0,-'month 2'!$B$2,IF(K47=0,-'month 2'!$B$2,-('month 2'!$B$2*2)))))))*D47))</f>
        <v>0</v>
      </c>
    </row>
    <row r="48" spans="1:38" ht="15" x14ac:dyDescent="0.2">
      <c r="A48" s="9"/>
      <c r="B48" s="6"/>
      <c r="C48" s="6"/>
      <c r="D48" s="10"/>
      <c r="E48" s="10"/>
      <c r="F48" s="62"/>
      <c r="G48" s="10"/>
      <c r="H48" s="10"/>
      <c r="I48" s="10"/>
      <c r="J48" s="10"/>
      <c r="K48" s="10"/>
      <c r="L48" s="10"/>
      <c r="M48" s="10"/>
      <c r="N48" s="7"/>
      <c r="O48" s="19">
        <f>((H48-1)*(1-(IF(I48="no",0,'month 2'!$B$3)))+1)</f>
        <v>5.0000000000000044E-2</v>
      </c>
      <c r="P48" s="19">
        <f t="shared" si="1"/>
        <v>0</v>
      </c>
      <c r="Q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" s="20">
        <f>IF(ISBLANK(N48),,IF(ISBLANK(H48),,(IF(N48="WON-EW",((((O48-1)*K48)*'month 2'!$B$2)+('month 2'!$B$2*(O48-1))),IF(N48="WON",((((O48-1)*K48)*'month 2'!$B$2)+('month 2'!$B$2*(O48-1))),IF(N48="PLACED",((((O48-1)*K48)*'month 2'!$B$2)-'month 2'!$B$2),IF(K48=0,-'month 2'!$B$2,IF(K48=0,-'month 2'!$B$2,-('month 2'!$B$2*2)))))))*D48))</f>
        <v>0</v>
      </c>
    </row>
    <row r="49" spans="1:18" ht="15" x14ac:dyDescent="0.2">
      <c r="A49" s="9"/>
      <c r="B49" s="6"/>
      <c r="C49" s="6"/>
      <c r="D49" s="10"/>
      <c r="E49" s="10"/>
      <c r="F49" s="62"/>
      <c r="G49" s="10"/>
      <c r="H49" s="10"/>
      <c r="I49" s="10"/>
      <c r="J49" s="10"/>
      <c r="K49" s="10"/>
      <c r="L49" s="10"/>
      <c r="M49" s="10"/>
      <c r="N49" s="7"/>
      <c r="O49" s="19">
        <f>((H49-1)*(1-(IF(I49="no",0,'month 2'!$B$3)))+1)</f>
        <v>5.0000000000000044E-2</v>
      </c>
      <c r="P49" s="19">
        <f t="shared" si="1"/>
        <v>0</v>
      </c>
      <c r="Q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" s="20">
        <f>IF(ISBLANK(N49),,IF(ISBLANK(H49),,(IF(N49="WON-EW",((((O49-1)*K49)*'month 2'!$B$2)+('month 2'!$B$2*(O49-1))),IF(N49="WON",((((O49-1)*K49)*'month 2'!$B$2)+('month 2'!$B$2*(O49-1))),IF(N49="PLACED",((((O49-1)*K49)*'month 2'!$B$2)-'month 2'!$B$2),IF(K49=0,-'month 2'!$B$2,IF(K49=0,-'month 2'!$B$2,-('month 2'!$B$2*2)))))))*D49))</f>
        <v>0</v>
      </c>
    </row>
    <row r="50" spans="1:18" ht="15" x14ac:dyDescent="0.2">
      <c r="A50" s="9"/>
      <c r="B50" s="6"/>
      <c r="C50" s="6"/>
      <c r="D50" s="10"/>
      <c r="E50" s="10"/>
      <c r="F50" s="62"/>
      <c r="G50" s="10"/>
      <c r="H50" s="10"/>
      <c r="I50" s="10"/>
      <c r="J50" s="10"/>
      <c r="K50" s="10"/>
      <c r="L50" s="10"/>
      <c r="M50" s="10"/>
      <c r="N50" s="7"/>
      <c r="O50" s="19">
        <f>((H50-1)*(1-(IF(I50="no",0,'month 2'!$B$3)))+1)</f>
        <v>5.0000000000000044E-2</v>
      </c>
      <c r="P50" s="19">
        <f t="shared" si="1"/>
        <v>0</v>
      </c>
      <c r="Q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" s="20">
        <f>IF(ISBLANK(N50),,IF(ISBLANK(H50),,(IF(N50="WON-EW",((((O50-1)*K50)*'month 2'!$B$2)+('month 2'!$B$2*(O50-1))),IF(N50="WON",((((O50-1)*K50)*'month 2'!$B$2)+('month 2'!$B$2*(O50-1))),IF(N50="PLACED",((((O50-1)*K50)*'month 2'!$B$2)-'month 2'!$B$2),IF(K50=0,-'month 2'!$B$2,IF(K50=0,-'month 2'!$B$2,-('month 2'!$B$2*2)))))))*D50))</f>
        <v>0</v>
      </c>
    </row>
    <row r="51" spans="1:18" ht="15" x14ac:dyDescent="0.2">
      <c r="A51" s="9"/>
      <c r="B51" s="6"/>
      <c r="C51" s="6"/>
      <c r="D51" s="10"/>
      <c r="E51" s="10"/>
      <c r="F51" s="62"/>
      <c r="G51" s="10"/>
      <c r="H51" s="10"/>
      <c r="I51" s="10"/>
      <c r="J51" s="10"/>
      <c r="K51" s="10"/>
      <c r="L51" s="10"/>
      <c r="M51" s="10"/>
      <c r="N51" s="7"/>
      <c r="O51" s="19">
        <f>((H51-1)*(1-(IF(I51="no",0,'month 2'!$B$3)))+1)</f>
        <v>5.0000000000000044E-2</v>
      </c>
      <c r="P51" s="19">
        <f t="shared" si="1"/>
        <v>0</v>
      </c>
      <c r="Q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" s="20">
        <f>IF(ISBLANK(N51),,IF(ISBLANK(H51),,(IF(N51="WON-EW",((((O51-1)*K51)*'month 2'!$B$2)+('month 2'!$B$2*(O51-1))),IF(N51="WON",((((O51-1)*K51)*'month 2'!$B$2)+('month 2'!$B$2*(O51-1))),IF(N51="PLACED",((((O51-1)*K51)*'month 2'!$B$2)-'month 2'!$B$2),IF(K51=0,-'month 2'!$B$2,IF(K51=0,-'month 2'!$B$2,-('month 2'!$B$2*2)))))))*D51))</f>
        <v>0</v>
      </c>
    </row>
    <row r="52" spans="1:18" ht="15" x14ac:dyDescent="0.2">
      <c r="A52" s="9"/>
      <c r="B52" s="6"/>
      <c r="C52" s="6"/>
      <c r="D52" s="10"/>
      <c r="E52" s="10"/>
      <c r="F52" s="62"/>
      <c r="G52" s="10"/>
      <c r="H52" s="10"/>
      <c r="I52" s="10"/>
      <c r="J52" s="10"/>
      <c r="K52" s="10"/>
      <c r="L52" s="10"/>
      <c r="M52" s="10"/>
      <c r="N52" s="7"/>
      <c r="O52" s="19">
        <f>((H52-1)*(1-(IF(I52="no",0,'month 2'!$B$3)))+1)</f>
        <v>5.0000000000000044E-2</v>
      </c>
      <c r="P52" s="19">
        <f t="shared" si="1"/>
        <v>0</v>
      </c>
      <c r="Q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" s="20">
        <f>IF(ISBLANK(N52),,IF(ISBLANK(H52),,(IF(N52="WON-EW",((((O52-1)*K52)*'month 2'!$B$2)+('month 2'!$B$2*(O52-1))),IF(N52="WON",((((O52-1)*K52)*'month 2'!$B$2)+('month 2'!$B$2*(O52-1))),IF(N52="PLACED",((((O52-1)*K52)*'month 2'!$B$2)-'month 2'!$B$2),IF(K52=0,-'month 2'!$B$2,IF(K52=0,-'month 2'!$B$2,-('month 2'!$B$2*2)))))))*D52))</f>
        <v>0</v>
      </c>
    </row>
    <row r="53" spans="1:18" ht="15" x14ac:dyDescent="0.2">
      <c r="A53" s="9"/>
      <c r="B53" s="6"/>
      <c r="C53" s="6"/>
      <c r="D53" s="10"/>
      <c r="E53" s="10"/>
      <c r="F53" s="62"/>
      <c r="G53" s="10"/>
      <c r="H53" s="10"/>
      <c r="I53" s="10"/>
      <c r="J53" s="10"/>
      <c r="K53" s="10"/>
      <c r="L53" s="10"/>
      <c r="M53" s="10"/>
      <c r="N53" s="7"/>
      <c r="O53" s="19">
        <f>((H53-1)*(1-(IF(I53="no",0,'month 2'!$B$3)))+1)</f>
        <v>5.0000000000000044E-2</v>
      </c>
      <c r="P53" s="19">
        <f t="shared" si="1"/>
        <v>0</v>
      </c>
      <c r="Q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" s="20">
        <f>IF(ISBLANK(N53),,IF(ISBLANK(H53),,(IF(N53="WON-EW",((((O53-1)*K53)*'month 2'!$B$2)+('month 2'!$B$2*(O53-1))),IF(N53="WON",((((O53-1)*K53)*'month 2'!$B$2)+('month 2'!$B$2*(O53-1))),IF(N53="PLACED",((((O53-1)*K53)*'month 2'!$B$2)-'month 2'!$B$2),IF(K53=0,-'month 2'!$B$2,IF(K53=0,-'month 2'!$B$2,-('month 2'!$B$2*2)))))))*D53))</f>
        <v>0</v>
      </c>
    </row>
    <row r="54" spans="1:18" ht="15" x14ac:dyDescent="0.2">
      <c r="A54" s="9"/>
      <c r="B54" s="6"/>
      <c r="C54" s="6"/>
      <c r="D54" s="10"/>
      <c r="E54" s="10"/>
      <c r="F54" s="62"/>
      <c r="G54" s="10"/>
      <c r="H54" s="10"/>
      <c r="I54" s="10"/>
      <c r="J54" s="10"/>
      <c r="K54" s="10"/>
      <c r="L54" s="10"/>
      <c r="M54" s="10"/>
      <c r="N54" s="7"/>
      <c r="O54" s="19">
        <f>((H54-1)*(1-(IF(I54="no",0,'month 2'!$B$3)))+1)</f>
        <v>5.0000000000000044E-2</v>
      </c>
      <c r="P54" s="19">
        <f t="shared" si="1"/>
        <v>0</v>
      </c>
      <c r="Q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" s="20">
        <f>IF(ISBLANK(N54),,IF(ISBLANK(H54),,(IF(N54="WON-EW",((((O54-1)*K54)*'month 2'!$B$2)+('month 2'!$B$2*(O54-1))),IF(N54="WON",((((O54-1)*K54)*'month 2'!$B$2)+('month 2'!$B$2*(O54-1))),IF(N54="PLACED",((((O54-1)*K54)*'month 2'!$B$2)-'month 2'!$B$2),IF(K54=0,-'month 2'!$B$2,IF(K54=0,-'month 2'!$B$2,-('month 2'!$B$2*2)))))))*D54))</f>
        <v>0</v>
      </c>
    </row>
    <row r="55" spans="1:18" ht="15" x14ac:dyDescent="0.2">
      <c r="A55" s="9"/>
      <c r="B55" s="6"/>
      <c r="C55" s="6"/>
      <c r="D55" s="10"/>
      <c r="E55" s="10"/>
      <c r="F55" s="62"/>
      <c r="G55" s="10"/>
      <c r="H55" s="10"/>
      <c r="I55" s="10"/>
      <c r="J55" s="10"/>
      <c r="K55" s="10"/>
      <c r="L55" s="10"/>
      <c r="M55" s="10"/>
      <c r="N55" s="7"/>
      <c r="O55" s="19">
        <f>((H55-1)*(1-(IF(I55="no",0,'month 2'!$B$3)))+1)</f>
        <v>5.0000000000000044E-2</v>
      </c>
      <c r="P55" s="19">
        <f t="shared" si="1"/>
        <v>0</v>
      </c>
      <c r="Q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" s="20">
        <f>IF(ISBLANK(N55),,IF(ISBLANK(H55),,(IF(N55="WON-EW",((((O55-1)*K55)*'month 2'!$B$2)+('month 2'!$B$2*(O55-1))),IF(N55="WON",((((O55-1)*K55)*'month 2'!$B$2)+('month 2'!$B$2*(O55-1))),IF(N55="PLACED",((((O55-1)*K55)*'month 2'!$B$2)-'month 2'!$B$2),IF(K55=0,-'month 2'!$B$2,IF(K55=0,-'month 2'!$B$2,-('month 2'!$B$2*2)))))))*D55))</f>
        <v>0</v>
      </c>
    </row>
    <row r="56" spans="1:18" ht="15" x14ac:dyDescent="0.2">
      <c r="A56" s="9"/>
      <c r="B56" s="6"/>
      <c r="C56" s="6"/>
      <c r="D56" s="10"/>
      <c r="E56" s="10"/>
      <c r="F56" s="62"/>
      <c r="G56" s="10"/>
      <c r="H56" s="10"/>
      <c r="I56" s="10"/>
      <c r="J56" s="10"/>
      <c r="K56" s="10"/>
      <c r="L56" s="10"/>
      <c r="M56" s="10"/>
      <c r="N56" s="7"/>
      <c r="O56" s="19">
        <f>((H56-1)*(1-(IF(I56="no",0,'month 2'!$B$3)))+1)</f>
        <v>5.0000000000000044E-2</v>
      </c>
      <c r="P56" s="19">
        <f t="shared" si="1"/>
        <v>0</v>
      </c>
      <c r="Q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" s="20">
        <f>IF(ISBLANK(N56),,IF(ISBLANK(H56),,(IF(N56="WON-EW",((((O56-1)*K56)*'month 2'!$B$2)+('month 2'!$B$2*(O56-1))),IF(N56="WON",((((O56-1)*K56)*'month 2'!$B$2)+('month 2'!$B$2*(O56-1))),IF(N56="PLACED",((((O56-1)*K56)*'month 2'!$B$2)-'month 2'!$B$2),IF(K56=0,-'month 2'!$B$2,IF(K56=0,-'month 2'!$B$2,-('month 2'!$B$2*2)))))))*D56))</f>
        <v>0</v>
      </c>
    </row>
    <row r="57" spans="1:18" ht="15" x14ac:dyDescent="0.2">
      <c r="A57" s="9"/>
      <c r="B57" s="6"/>
      <c r="C57" s="6"/>
      <c r="D57" s="10"/>
      <c r="E57" s="10"/>
      <c r="F57" s="62"/>
      <c r="G57" s="10"/>
      <c r="H57" s="10"/>
      <c r="I57" s="10"/>
      <c r="J57" s="10"/>
      <c r="K57" s="10"/>
      <c r="L57" s="10"/>
      <c r="M57" s="10"/>
      <c r="N57" s="7"/>
      <c r="O57" s="19">
        <f>((H57-1)*(1-(IF(I57="no",0,'month 2'!$B$3)))+1)</f>
        <v>5.0000000000000044E-2</v>
      </c>
      <c r="P57" s="19">
        <f t="shared" si="1"/>
        <v>0</v>
      </c>
      <c r="Q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" s="20">
        <f>IF(ISBLANK(N57),,IF(ISBLANK(H57),,(IF(N57="WON-EW",((((O57-1)*K57)*'month 2'!$B$2)+('month 2'!$B$2*(O57-1))),IF(N57="WON",((((O57-1)*K57)*'month 2'!$B$2)+('month 2'!$B$2*(O57-1))),IF(N57="PLACED",((((O57-1)*K57)*'month 2'!$B$2)-'month 2'!$B$2),IF(K57=0,-'month 2'!$B$2,IF(K57=0,-'month 2'!$B$2,-('month 2'!$B$2*2)))))))*D57))</f>
        <v>0</v>
      </c>
    </row>
    <row r="58" spans="1:18" ht="15" x14ac:dyDescent="0.2">
      <c r="A58" s="9"/>
      <c r="B58" s="6"/>
      <c r="C58" s="6"/>
      <c r="D58" s="10"/>
      <c r="E58" s="10"/>
      <c r="F58" s="62"/>
      <c r="G58" s="10"/>
      <c r="H58" s="10"/>
      <c r="I58" s="10"/>
      <c r="J58" s="10"/>
      <c r="K58" s="10"/>
      <c r="L58" s="10"/>
      <c r="M58" s="10"/>
      <c r="N58" s="7"/>
      <c r="O58" s="19">
        <f>((H58-1)*(1-(IF(I58="no",0,'month 2'!$B$3)))+1)</f>
        <v>5.0000000000000044E-2</v>
      </c>
      <c r="P58" s="19">
        <f t="shared" si="1"/>
        <v>0</v>
      </c>
      <c r="Q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" s="20">
        <f>IF(ISBLANK(N58),,IF(ISBLANK(H58),,(IF(N58="WON-EW",((((O58-1)*K58)*'month 2'!$B$2)+('month 2'!$B$2*(O58-1))),IF(N58="WON",((((O58-1)*K58)*'month 2'!$B$2)+('month 2'!$B$2*(O58-1))),IF(N58="PLACED",((((O58-1)*K58)*'month 2'!$B$2)-'month 2'!$B$2),IF(K58=0,-'month 2'!$B$2,IF(K58=0,-'month 2'!$B$2,-('month 2'!$B$2*2)))))))*D58))</f>
        <v>0</v>
      </c>
    </row>
    <row r="59" spans="1:18" ht="15" x14ac:dyDescent="0.2">
      <c r="A59" s="9"/>
      <c r="B59" s="6"/>
      <c r="C59" s="6"/>
      <c r="D59" s="10"/>
      <c r="E59" s="10"/>
      <c r="F59" s="62"/>
      <c r="G59" s="10"/>
      <c r="H59" s="10"/>
      <c r="I59" s="10"/>
      <c r="J59" s="10"/>
      <c r="K59" s="10"/>
      <c r="L59" s="10"/>
      <c r="M59" s="10"/>
      <c r="N59" s="7"/>
      <c r="O59" s="19">
        <f>((H59-1)*(1-(IF(I59="no",0,'month 2'!$B$3)))+1)</f>
        <v>5.0000000000000044E-2</v>
      </c>
      <c r="P59" s="19">
        <f t="shared" si="1"/>
        <v>0</v>
      </c>
      <c r="Q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" s="20">
        <f>IF(ISBLANK(N59),,IF(ISBLANK(H59),,(IF(N59="WON-EW",((((O59-1)*K59)*'month 2'!$B$2)+('month 2'!$B$2*(O59-1))),IF(N59="WON",((((O59-1)*K59)*'month 2'!$B$2)+('month 2'!$B$2*(O59-1))),IF(N59="PLACED",((((O59-1)*K59)*'month 2'!$B$2)-'month 2'!$B$2),IF(K59=0,-'month 2'!$B$2,IF(K59=0,-'month 2'!$B$2,-('month 2'!$B$2*2)))))))*D59))</f>
        <v>0</v>
      </c>
    </row>
    <row r="60" spans="1:18" ht="15" x14ac:dyDescent="0.2">
      <c r="A60" s="9"/>
      <c r="B60" s="6"/>
      <c r="C60" s="6"/>
      <c r="D60" s="10"/>
      <c r="E60" s="10"/>
      <c r="F60" s="62"/>
      <c r="G60" s="10"/>
      <c r="H60" s="10"/>
      <c r="I60" s="10"/>
      <c r="J60" s="10"/>
      <c r="K60" s="10"/>
      <c r="L60" s="10"/>
      <c r="M60" s="10"/>
      <c r="N60" s="7"/>
      <c r="O60" s="19">
        <f>((H60-1)*(1-(IF(I60="no",0,'month 2'!$B$3)))+1)</f>
        <v>5.0000000000000044E-2</v>
      </c>
      <c r="P60" s="19">
        <f t="shared" si="1"/>
        <v>0</v>
      </c>
      <c r="Q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" s="20">
        <f>IF(ISBLANK(N60),,IF(ISBLANK(H60),,(IF(N60="WON-EW",((((O60-1)*K60)*'month 2'!$B$2)+('month 2'!$B$2*(O60-1))),IF(N60="WON",((((O60-1)*K60)*'month 2'!$B$2)+('month 2'!$B$2*(O60-1))),IF(N60="PLACED",((((O60-1)*K60)*'month 2'!$B$2)-'month 2'!$B$2),IF(K60=0,-'month 2'!$B$2,IF(K60=0,-'month 2'!$B$2,-('month 2'!$B$2*2)))))))*D60))</f>
        <v>0</v>
      </c>
    </row>
    <row r="61" spans="1:18" ht="15" x14ac:dyDescent="0.2">
      <c r="A61" s="9"/>
      <c r="B61" s="6"/>
      <c r="C61" s="6"/>
      <c r="D61" s="10"/>
      <c r="E61" s="10"/>
      <c r="F61" s="62"/>
      <c r="G61" s="10"/>
      <c r="H61" s="10"/>
      <c r="I61" s="10"/>
      <c r="J61" s="10"/>
      <c r="K61" s="10"/>
      <c r="L61" s="10"/>
      <c r="M61" s="10"/>
      <c r="N61" s="7"/>
      <c r="O61" s="19">
        <f>((H61-1)*(1-(IF(I61="no",0,'month 2'!$B$3)))+1)</f>
        <v>5.0000000000000044E-2</v>
      </c>
      <c r="P61" s="19">
        <f t="shared" si="1"/>
        <v>0</v>
      </c>
      <c r="Q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" s="20">
        <f>IF(ISBLANK(N61),,IF(ISBLANK(H61),,(IF(N61="WON-EW",((((O61-1)*K61)*'month 2'!$B$2)+('month 2'!$B$2*(O61-1))),IF(N61="WON",((((O61-1)*K61)*'month 2'!$B$2)+('month 2'!$B$2*(O61-1))),IF(N61="PLACED",((((O61-1)*K61)*'month 2'!$B$2)-'month 2'!$B$2),IF(K61=0,-'month 2'!$B$2,IF(K61=0,-'month 2'!$B$2,-('month 2'!$B$2*2)))))))*D61))</f>
        <v>0</v>
      </c>
    </row>
    <row r="62" spans="1:18" ht="15" x14ac:dyDescent="0.2">
      <c r="A62" s="9"/>
      <c r="B62" s="6"/>
      <c r="C62" s="6"/>
      <c r="D62" s="10"/>
      <c r="E62" s="10"/>
      <c r="F62" s="62"/>
      <c r="G62" s="10"/>
      <c r="H62" s="10"/>
      <c r="I62" s="10"/>
      <c r="J62" s="10"/>
      <c r="K62" s="10"/>
      <c r="L62" s="10"/>
      <c r="M62" s="10"/>
      <c r="N62" s="7"/>
      <c r="O62" s="19">
        <f>((H62-1)*(1-(IF(I62="no",0,'month 2'!$B$3)))+1)</f>
        <v>5.0000000000000044E-2</v>
      </c>
      <c r="P62" s="19">
        <f t="shared" si="1"/>
        <v>0</v>
      </c>
      <c r="Q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" s="20">
        <f>IF(ISBLANK(N62),,IF(ISBLANK(H62),,(IF(N62="WON-EW",((((O62-1)*K62)*'month 2'!$B$2)+('month 2'!$B$2*(O62-1))),IF(N62="WON",((((O62-1)*K62)*'month 2'!$B$2)+('month 2'!$B$2*(O62-1))),IF(N62="PLACED",((((O62-1)*K62)*'month 2'!$B$2)-'month 2'!$B$2),IF(K62=0,-'month 2'!$B$2,IF(K62=0,-'month 2'!$B$2,-('month 2'!$B$2*2)))))))*D62))</f>
        <v>0</v>
      </c>
    </row>
    <row r="63" spans="1:18" ht="15" x14ac:dyDescent="0.2">
      <c r="A63" s="9"/>
      <c r="B63" s="6"/>
      <c r="C63" s="6"/>
      <c r="D63" s="10"/>
      <c r="E63" s="10"/>
      <c r="F63" s="62"/>
      <c r="G63" s="10"/>
      <c r="H63" s="10"/>
      <c r="I63" s="10"/>
      <c r="J63" s="10"/>
      <c r="K63" s="10"/>
      <c r="L63" s="10"/>
      <c r="M63" s="10"/>
      <c r="N63" s="7"/>
      <c r="O63" s="19">
        <f>((H63-1)*(1-(IF(I63="no",0,'month 2'!$B$3)))+1)</f>
        <v>5.0000000000000044E-2</v>
      </c>
      <c r="P63" s="19">
        <f t="shared" si="1"/>
        <v>0</v>
      </c>
      <c r="Q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" s="20">
        <f>IF(ISBLANK(N63),,IF(ISBLANK(H63),,(IF(N63="WON-EW",((((O63-1)*K63)*'month 2'!$B$2)+('month 2'!$B$2*(O63-1))),IF(N63="WON",((((O63-1)*K63)*'month 2'!$B$2)+('month 2'!$B$2*(O63-1))),IF(N63="PLACED",((((O63-1)*K63)*'month 2'!$B$2)-'month 2'!$B$2),IF(K63=0,-'month 2'!$B$2,IF(K63=0,-'month 2'!$B$2,-('month 2'!$B$2*2)))))))*D63))</f>
        <v>0</v>
      </c>
    </row>
    <row r="64" spans="1:18" ht="15" x14ac:dyDescent="0.2">
      <c r="A64" s="9"/>
      <c r="B64" s="6"/>
      <c r="C64" s="6"/>
      <c r="D64" s="10"/>
      <c r="E64" s="10"/>
      <c r="F64" s="62"/>
      <c r="G64" s="10"/>
      <c r="H64" s="10"/>
      <c r="I64" s="10"/>
      <c r="J64" s="10"/>
      <c r="K64" s="10"/>
      <c r="L64" s="10"/>
      <c r="M64" s="10"/>
      <c r="N64" s="7"/>
      <c r="O64" s="19">
        <f>((H64-1)*(1-(IF(I64="no",0,'month 2'!$B$3)))+1)</f>
        <v>5.0000000000000044E-2</v>
      </c>
      <c r="P64" s="19">
        <f t="shared" si="1"/>
        <v>0</v>
      </c>
      <c r="Q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" s="20">
        <f>IF(ISBLANK(N64),,IF(ISBLANK(H64),,(IF(N64="WON-EW",((((O64-1)*K64)*'month 2'!$B$2)+('month 2'!$B$2*(O64-1))),IF(N64="WON",((((O64-1)*K64)*'month 2'!$B$2)+('month 2'!$B$2*(O64-1))),IF(N64="PLACED",((((O64-1)*K64)*'month 2'!$B$2)-'month 2'!$B$2),IF(K64=0,-'month 2'!$B$2,IF(K64=0,-'month 2'!$B$2,-('month 2'!$B$2*2)))))))*D64))</f>
        <v>0</v>
      </c>
    </row>
    <row r="65" spans="1:20" ht="15" x14ac:dyDescent="0.2">
      <c r="A65" s="9"/>
      <c r="B65" s="6"/>
      <c r="C65" s="6"/>
      <c r="D65" s="10"/>
      <c r="E65" s="10"/>
      <c r="F65" s="62"/>
      <c r="G65" s="10"/>
      <c r="H65" s="10"/>
      <c r="I65" s="10"/>
      <c r="J65" s="10"/>
      <c r="K65" s="10"/>
      <c r="L65" s="10"/>
      <c r="M65" s="10"/>
      <c r="N65" s="7"/>
      <c r="O65" s="19">
        <f>((H65-1)*(1-(IF(I65="no",0,'month 2'!$B$3)))+1)</f>
        <v>5.0000000000000044E-2</v>
      </c>
      <c r="P65" s="19">
        <f t="shared" si="1"/>
        <v>0</v>
      </c>
      <c r="Q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" s="20">
        <f>IF(ISBLANK(N65),,IF(ISBLANK(H65),,(IF(N65="WON-EW",((((O65-1)*K65)*'month 2'!$B$2)+('month 2'!$B$2*(O65-1))),IF(N65="WON",((((O65-1)*K65)*'month 2'!$B$2)+('month 2'!$B$2*(O65-1))),IF(N65="PLACED",((((O65-1)*K65)*'month 2'!$B$2)-'month 2'!$B$2),IF(K65=0,-'month 2'!$B$2,IF(K65=0,-'month 2'!$B$2,-('month 2'!$B$2*2)))))))*D65))</f>
        <v>0</v>
      </c>
    </row>
    <row r="66" spans="1:20" ht="15" x14ac:dyDescent="0.2">
      <c r="A66" s="9"/>
      <c r="B66" s="6"/>
      <c r="C66" s="6"/>
      <c r="D66" s="10"/>
      <c r="E66" s="10"/>
      <c r="F66" s="62"/>
      <c r="G66" s="10"/>
      <c r="H66" s="10"/>
      <c r="I66" s="10"/>
      <c r="J66" s="10"/>
      <c r="K66" s="10"/>
      <c r="L66" s="10"/>
      <c r="M66" s="10"/>
      <c r="N66" s="7"/>
      <c r="O66" s="19">
        <f>((H66-1)*(1-(IF(I66="no",0,'month 2'!$B$3)))+1)</f>
        <v>5.0000000000000044E-2</v>
      </c>
      <c r="P66" s="19">
        <f t="shared" si="1"/>
        <v>0</v>
      </c>
      <c r="Q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" s="20">
        <f>IF(ISBLANK(N66),,IF(ISBLANK(H66),,(IF(N66="WON-EW",((((O66-1)*K66)*'month 2'!$B$2)+('month 2'!$B$2*(O66-1))),IF(N66="WON",((((O66-1)*K66)*'month 2'!$B$2)+('month 2'!$B$2*(O66-1))),IF(N66="PLACED",((((O66-1)*K66)*'month 2'!$B$2)-'month 2'!$B$2),IF(K66=0,-'month 2'!$B$2,IF(K66=0,-'month 2'!$B$2,-('month 2'!$B$2*2)))))))*D66))</f>
        <v>0</v>
      </c>
    </row>
    <row r="67" spans="1:20" ht="15" x14ac:dyDescent="0.2">
      <c r="A67" s="9"/>
      <c r="B67" s="6"/>
      <c r="C67" s="6"/>
      <c r="D67" s="10"/>
      <c r="E67" s="10"/>
      <c r="F67" s="62"/>
      <c r="G67" s="10"/>
      <c r="H67" s="10"/>
      <c r="I67" s="10"/>
      <c r="J67" s="10"/>
      <c r="K67" s="10"/>
      <c r="L67" s="10"/>
      <c r="M67" s="10"/>
      <c r="N67" s="7"/>
      <c r="O67" s="19">
        <f>((H67-1)*(1-(IF(I67="no",0,'month 2'!$B$3)))+1)</f>
        <v>5.0000000000000044E-2</v>
      </c>
      <c r="P67" s="19">
        <f t="shared" si="1"/>
        <v>0</v>
      </c>
      <c r="Q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" s="20">
        <f>IF(ISBLANK(N67),,IF(ISBLANK(H67),,(IF(N67="WON-EW",((((O67-1)*K67)*'month 2'!$B$2)+('month 2'!$B$2*(O67-1))),IF(N67="WON",((((O67-1)*K67)*'month 2'!$B$2)+('month 2'!$B$2*(O67-1))),IF(N67="PLACED",((((O67-1)*K67)*'month 2'!$B$2)-'month 2'!$B$2),IF(K67=0,-'month 2'!$B$2,IF(K67=0,-'month 2'!$B$2,-('month 2'!$B$2*2)))))))*D67))</f>
        <v>0</v>
      </c>
    </row>
    <row r="68" spans="1:20" ht="15" x14ac:dyDescent="0.2">
      <c r="A68" s="9"/>
      <c r="B68" s="6"/>
      <c r="C68" s="6"/>
      <c r="D68" s="10"/>
      <c r="E68" s="10"/>
      <c r="F68" s="62"/>
      <c r="G68" s="10"/>
      <c r="H68" s="10"/>
      <c r="I68" s="10"/>
      <c r="J68" s="10"/>
      <c r="K68" s="10"/>
      <c r="L68" s="10"/>
      <c r="M68" s="10"/>
      <c r="N68" s="7"/>
      <c r="O68" s="19">
        <f>((H68-1)*(1-(IF(I68="no",0,'month 2'!$B$3)))+1)</f>
        <v>5.0000000000000044E-2</v>
      </c>
      <c r="P68" s="19">
        <f t="shared" si="1"/>
        <v>0</v>
      </c>
      <c r="Q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" s="20">
        <f>IF(ISBLANK(N68),,IF(ISBLANK(H68),,(IF(N68="WON-EW",((((O68-1)*K68)*'month 2'!$B$2)+('month 2'!$B$2*(O68-1))),IF(N68="WON",((((O68-1)*K68)*'month 2'!$B$2)+('month 2'!$B$2*(O68-1))),IF(N68="PLACED",((((O68-1)*K68)*'month 2'!$B$2)-'month 2'!$B$2),IF(K68=0,-'month 2'!$B$2,IF(K68=0,-'month 2'!$B$2,-('month 2'!$B$2*2)))))))*D68))</f>
        <v>0</v>
      </c>
    </row>
    <row r="69" spans="1:20" ht="15" x14ac:dyDescent="0.2">
      <c r="A69" s="9"/>
      <c r="B69" s="6"/>
      <c r="C69" s="6"/>
      <c r="D69" s="10"/>
      <c r="E69" s="10"/>
      <c r="F69" s="62"/>
      <c r="G69" s="10"/>
      <c r="H69" s="10"/>
      <c r="I69" s="10"/>
      <c r="J69" s="10"/>
      <c r="K69" s="10"/>
      <c r="L69" s="10"/>
      <c r="M69" s="10"/>
      <c r="N69" s="7"/>
      <c r="O69" s="19">
        <f>((H69-1)*(1-(IF(I69="no",0,'month 2'!$B$3)))+1)</f>
        <v>5.0000000000000044E-2</v>
      </c>
      <c r="P69" s="19">
        <f t="shared" si="1"/>
        <v>0</v>
      </c>
      <c r="Q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" s="20">
        <f>IF(ISBLANK(N69),,IF(ISBLANK(H69),,(IF(N69="WON-EW",((((O69-1)*K69)*'month 2'!$B$2)+('month 2'!$B$2*(O69-1))),IF(N69="WON",((((O69-1)*K69)*'month 2'!$B$2)+('month 2'!$B$2*(O69-1))),IF(N69="PLACED",((((O69-1)*K69)*'month 2'!$B$2)-'month 2'!$B$2),IF(K69=0,-'month 2'!$B$2,IF(K69=0,-'month 2'!$B$2,-('month 2'!$B$2*2)))))))*D69))</f>
        <v>0</v>
      </c>
    </row>
    <row r="70" spans="1:20" ht="15" x14ac:dyDescent="0.2">
      <c r="A70" s="9"/>
      <c r="B70" s="6"/>
      <c r="C70" s="6"/>
      <c r="D70" s="10"/>
      <c r="E70" s="10"/>
      <c r="F70" s="62"/>
      <c r="G70" s="10"/>
      <c r="H70" s="10"/>
      <c r="I70" s="10"/>
      <c r="J70" s="10"/>
      <c r="K70" s="10"/>
      <c r="L70" s="10"/>
      <c r="M70" s="10"/>
      <c r="N70" s="7"/>
      <c r="O70" s="19">
        <f>((H70-1)*(1-(IF(I70="no",0,'month 2'!$B$3)))+1)</f>
        <v>5.0000000000000044E-2</v>
      </c>
      <c r="P70" s="19">
        <f t="shared" si="1"/>
        <v>0</v>
      </c>
      <c r="Q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" s="20">
        <f>IF(ISBLANK(N70),,IF(ISBLANK(H70),,(IF(N70="WON-EW",((((O70-1)*K70)*'month 2'!$B$2)+('month 2'!$B$2*(O70-1))),IF(N70="WON",((((O70-1)*K70)*'month 2'!$B$2)+('month 2'!$B$2*(O70-1))),IF(N70="PLACED",((((O70-1)*K70)*'month 2'!$B$2)-'month 2'!$B$2),IF(K70=0,-'month 2'!$B$2,IF(K70=0,-'month 2'!$B$2,-('month 2'!$B$2*2)))))))*D70))</f>
        <v>0</v>
      </c>
    </row>
    <row r="71" spans="1:20" ht="15" x14ac:dyDescent="0.2">
      <c r="A71" s="9"/>
      <c r="B71" s="6"/>
      <c r="C71" s="6"/>
      <c r="D71" s="10"/>
      <c r="E71" s="10"/>
      <c r="F71" s="62"/>
      <c r="G71" s="10"/>
      <c r="H71" s="10"/>
      <c r="I71" s="10"/>
      <c r="J71" s="10"/>
      <c r="K71" s="10"/>
      <c r="L71" s="10"/>
      <c r="M71" s="10"/>
      <c r="N71" s="7"/>
      <c r="O71" s="19">
        <f>((H71-1)*(1-(IF(I71="no",0,'month 2'!$B$3)))+1)</f>
        <v>5.0000000000000044E-2</v>
      </c>
      <c r="P71" s="19">
        <f t="shared" si="1"/>
        <v>0</v>
      </c>
      <c r="Q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" s="20">
        <f>IF(ISBLANK(N71),,IF(ISBLANK(H71),,(IF(N71="WON-EW",((((O71-1)*K71)*'month 2'!$B$2)+('month 2'!$B$2*(O71-1))),IF(N71="WON",((((O71-1)*K71)*'month 2'!$B$2)+('month 2'!$B$2*(O71-1))),IF(N71="PLACED",((((O71-1)*K71)*'month 2'!$B$2)-'month 2'!$B$2),IF(K71=0,-'month 2'!$B$2,IF(K71=0,-'month 2'!$B$2,-('month 2'!$B$2*2)))))))*D71))</f>
        <v>0</v>
      </c>
    </row>
    <row r="72" spans="1:20" ht="15" x14ac:dyDescent="0.2">
      <c r="A72" s="9"/>
      <c r="B72" s="6"/>
      <c r="C72" s="6"/>
      <c r="D72" s="10"/>
      <c r="E72" s="10"/>
      <c r="F72" s="62"/>
      <c r="G72" s="10"/>
      <c r="H72" s="10"/>
      <c r="I72" s="10"/>
      <c r="J72" s="10"/>
      <c r="K72" s="10"/>
      <c r="L72" s="10"/>
      <c r="M72" s="10"/>
      <c r="N72" s="7"/>
      <c r="O72" s="19">
        <f>((H72-1)*(1-(IF(I72="no",0,'month 2'!$B$3)))+1)</f>
        <v>5.0000000000000044E-2</v>
      </c>
      <c r="P72" s="19">
        <f t="shared" si="1"/>
        <v>0</v>
      </c>
      <c r="Q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" s="20">
        <f>IF(ISBLANK(N72),,IF(ISBLANK(H72),,(IF(N72="WON-EW",((((O72-1)*K72)*'month 2'!$B$2)+('month 2'!$B$2*(O72-1))),IF(N72="WON",((((O72-1)*K72)*'month 2'!$B$2)+('month 2'!$B$2*(O72-1))),IF(N72="PLACED",((((O72-1)*K72)*'month 2'!$B$2)-'month 2'!$B$2),IF(K72=0,-'month 2'!$B$2,IF(K72=0,-'month 2'!$B$2,-('month 2'!$B$2*2)))))))*D72))</f>
        <v>0</v>
      </c>
    </row>
    <row r="73" spans="1:20" ht="15" x14ac:dyDescent="0.2">
      <c r="A73" s="9"/>
      <c r="B73" s="6"/>
      <c r="C73" s="6"/>
      <c r="D73" s="10"/>
      <c r="E73" s="10"/>
      <c r="F73" s="62"/>
      <c r="G73" s="10"/>
      <c r="H73" s="10"/>
      <c r="I73" s="10"/>
      <c r="J73" s="10"/>
      <c r="K73" s="10"/>
      <c r="L73" s="10"/>
      <c r="M73" s="10"/>
      <c r="N73" s="7"/>
      <c r="O73" s="19">
        <f>((H73-1)*(1-(IF(I73="no",0,'month 2'!$B$3)))+1)</f>
        <v>5.0000000000000044E-2</v>
      </c>
      <c r="P73" s="19">
        <f t="shared" si="1"/>
        <v>0</v>
      </c>
      <c r="Q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" s="20">
        <f>IF(ISBLANK(N73),,IF(ISBLANK(H73),,(IF(N73="WON-EW",((((O73-1)*K73)*'month 2'!$B$2)+('month 2'!$B$2*(O73-1))),IF(N73="WON",((((O73-1)*K73)*'month 2'!$B$2)+('month 2'!$B$2*(O73-1))),IF(N73="PLACED",((((O73-1)*K73)*'month 2'!$B$2)-'month 2'!$B$2),IF(K73=0,-'month 2'!$B$2,IF(K73=0,-'month 2'!$B$2,-('month 2'!$B$2*2)))))))*D73))</f>
        <v>0</v>
      </c>
    </row>
    <row r="74" spans="1:20" ht="15" x14ac:dyDescent="0.2">
      <c r="A74" s="9"/>
      <c r="B74" s="6"/>
      <c r="C74" s="6"/>
      <c r="D74" s="10"/>
      <c r="E74" s="10"/>
      <c r="F74" s="62"/>
      <c r="G74" s="10"/>
      <c r="H74" s="10"/>
      <c r="I74" s="10"/>
      <c r="J74" s="10"/>
      <c r="K74" s="10"/>
      <c r="L74" s="10"/>
      <c r="M74" s="10"/>
      <c r="N74" s="7"/>
      <c r="O74" s="19">
        <f>((H74-1)*(1-(IF(I74="no",0,'month 2'!$B$3)))+1)</f>
        <v>5.0000000000000044E-2</v>
      </c>
      <c r="P74" s="19">
        <f t="shared" si="1"/>
        <v>0</v>
      </c>
      <c r="Q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" s="20">
        <f>IF(ISBLANK(N74),,IF(ISBLANK(H74),,(IF(N74="WON-EW",((((O74-1)*K74)*'month 2'!$B$2)+('month 2'!$B$2*(O74-1))),IF(N74="WON",((((O74-1)*K74)*'month 2'!$B$2)+('month 2'!$B$2*(O74-1))),IF(N74="PLACED",((((O74-1)*K74)*'month 2'!$B$2)-'month 2'!$B$2),IF(K74=0,-'month 2'!$B$2,IF(K74=0,-'month 2'!$B$2,-('month 2'!$B$2*2)))))))*D74))</f>
        <v>0</v>
      </c>
    </row>
    <row r="75" spans="1:20" ht="15" x14ac:dyDescent="0.2">
      <c r="A75" s="9"/>
      <c r="B75" s="6"/>
      <c r="C75" s="6"/>
      <c r="D75" s="10"/>
      <c r="E75" s="10"/>
      <c r="F75" s="62"/>
      <c r="G75" s="10"/>
      <c r="H75" s="10"/>
      <c r="I75" s="10"/>
      <c r="J75" s="10"/>
      <c r="K75" s="10"/>
      <c r="L75" s="10"/>
      <c r="M75" s="10"/>
      <c r="N75" s="7"/>
      <c r="O75" s="19">
        <f>((H75-1)*(1-(IF(I75="no",0,'month 2'!$B$3)))+1)</f>
        <v>5.0000000000000044E-2</v>
      </c>
      <c r="P75" s="19">
        <f t="shared" si="1"/>
        <v>0</v>
      </c>
      <c r="Q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" s="20">
        <f>IF(ISBLANK(N75),,IF(ISBLANK(H75),,(IF(N75="WON-EW",((((O75-1)*K75)*'month 2'!$B$2)+('month 2'!$B$2*(O75-1))),IF(N75="WON",((((O75-1)*K75)*'month 2'!$B$2)+('month 2'!$B$2*(O75-1))),IF(N75="PLACED",((((O75-1)*K75)*'month 2'!$B$2)-'month 2'!$B$2),IF(K75=0,-'month 2'!$B$2,IF(K75=0,-'month 2'!$B$2,-('month 2'!$B$2*2)))))))*D75))</f>
        <v>0</v>
      </c>
    </row>
    <row r="76" spans="1:20" ht="15" x14ac:dyDescent="0.2">
      <c r="A76" s="9"/>
      <c r="B76" s="6"/>
      <c r="C76" s="6"/>
      <c r="D76" s="10"/>
      <c r="E76" s="10"/>
      <c r="F76" s="62"/>
      <c r="G76" s="10"/>
      <c r="H76" s="10"/>
      <c r="I76" s="10"/>
      <c r="J76" s="10"/>
      <c r="K76" s="10"/>
      <c r="L76" s="10"/>
      <c r="M76" s="10"/>
      <c r="N76" s="7"/>
      <c r="O76" s="19">
        <f>((H76-1)*(1-(IF(I76="no",0,'month 2'!$B$3)))+1)</f>
        <v>5.0000000000000044E-2</v>
      </c>
      <c r="P76" s="19">
        <f t="shared" si="1"/>
        <v>0</v>
      </c>
      <c r="Q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" s="20">
        <f>IF(ISBLANK(N76),,IF(ISBLANK(H76),,(IF(N76="WON-EW",((((O76-1)*K76)*'month 2'!$B$2)+('month 2'!$B$2*(O76-1))),IF(N76="WON",((((O76-1)*K76)*'month 2'!$B$2)+('month 2'!$B$2*(O76-1))),IF(N76="PLACED",((((O76-1)*K76)*'month 2'!$B$2)-'month 2'!$B$2),IF(K76=0,-'month 2'!$B$2,IF(K76=0,-'month 2'!$B$2,-('month 2'!$B$2*2)))))))*D76))</f>
        <v>0</v>
      </c>
    </row>
    <row r="77" spans="1:20" ht="15" x14ac:dyDescent="0.2">
      <c r="A77" s="9"/>
      <c r="B77" s="6"/>
      <c r="C77" s="6"/>
      <c r="D77" s="10"/>
      <c r="E77" s="10"/>
      <c r="F77" s="62"/>
      <c r="G77" s="10"/>
      <c r="H77" s="7"/>
      <c r="I77" s="10"/>
      <c r="J77" s="10"/>
      <c r="K77" s="10"/>
      <c r="L77" s="10"/>
      <c r="M77" s="7"/>
      <c r="N77" s="7"/>
      <c r="O77" s="19">
        <f>((H77-1)*(1-(IF(I77="no",0,'month 2'!$B$3)))+1)</f>
        <v>5.0000000000000044E-2</v>
      </c>
      <c r="P77" s="19">
        <f t="shared" si="1"/>
        <v>0</v>
      </c>
      <c r="Q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" s="20">
        <f>IF(ISBLANK(N77),,IF(ISBLANK(H77),,(IF(N77="WON-EW",((((O77-1)*K77)*'month 2'!$B$2)+('month 2'!$B$2*(O77-1))),IF(N77="WON",((((O77-1)*K77)*'month 2'!$B$2)+('month 2'!$B$2*(O77-1))),IF(N77="PLACED",((((O77-1)*K77)*'month 2'!$B$2)-'month 2'!$B$2),IF(K77=0,-'month 2'!$B$2,IF(K77=0,-'month 2'!$B$2,-('month 2'!$B$2*2)))))))*D77))</f>
        <v>0</v>
      </c>
    </row>
    <row r="78" spans="1:20" ht="15" x14ac:dyDescent="0.2">
      <c r="A78" s="9"/>
      <c r="B78" s="6"/>
      <c r="C78" s="6"/>
      <c r="D78" s="10"/>
      <c r="E78" s="10"/>
      <c r="F78" s="62"/>
      <c r="G78" s="10"/>
      <c r="H78" s="10"/>
      <c r="I78" s="10"/>
      <c r="J78" s="10"/>
      <c r="K78" s="10"/>
      <c r="L78" s="10"/>
      <c r="M78" s="10"/>
      <c r="N78" s="7"/>
      <c r="O78" s="19">
        <f>((H78-1)*(1-(IF(I78="no",0,'month 2'!$B$3)))+1)</f>
        <v>5.0000000000000044E-2</v>
      </c>
      <c r="P78" s="19">
        <f t="shared" si="1"/>
        <v>0</v>
      </c>
      <c r="Q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" s="20">
        <f>IF(ISBLANK(N78),,IF(ISBLANK(H78),,(IF(N78="WON-EW",((((O78-1)*K78)*'month 2'!$B$2)+('month 2'!$B$2*(O78-1))),IF(N78="WON",((((O78-1)*K78)*'month 2'!$B$2)+('month 2'!$B$2*(O78-1))),IF(N78="PLACED",((((O78-1)*K78)*'month 2'!$B$2)-'month 2'!$B$2),IF(K78=0,-'month 2'!$B$2,IF(K78=0,-'month 2'!$B$2,-('month 2'!$B$2*2)))))))*D78))</f>
        <v>0</v>
      </c>
    </row>
    <row r="79" spans="1:20" ht="15.75" x14ac:dyDescent="0.25">
      <c r="A79" s="9"/>
      <c r="B79" s="6"/>
      <c r="C79" s="6"/>
      <c r="D79" s="10"/>
      <c r="E79" s="10"/>
      <c r="F79" s="62"/>
      <c r="G79" s="10"/>
      <c r="H79" s="10"/>
      <c r="I79" s="10"/>
      <c r="J79" s="10"/>
      <c r="K79" s="10"/>
      <c r="L79" s="10"/>
      <c r="M79" s="10"/>
      <c r="N79" s="7"/>
      <c r="O79" s="19">
        <f>((H79-1)*(1-(IF(I79="no",0,'month 2'!$B$3)))+1)</f>
        <v>5.0000000000000044E-2</v>
      </c>
      <c r="P79" s="19">
        <f t="shared" si="1"/>
        <v>0</v>
      </c>
      <c r="Q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" s="20">
        <f>IF(ISBLANK(N79),,IF(ISBLANK(H79),,(IF(N79="WON-EW",((((O79-1)*K79)*'month 2'!$B$2)+('month 2'!$B$2*(O79-1))),IF(N79="WON",((((O79-1)*K79)*'month 2'!$B$2)+('month 2'!$B$2*(O79-1))),IF(N79="PLACED",((((O79-1)*K79)*'month 2'!$B$2)-'month 2'!$B$2),IF(K79=0,-'month 2'!$B$2,IF(K79=0,-'month 2'!$B$2,-('month 2'!$B$2*2)))))))*D79))</f>
        <v>0</v>
      </c>
      <c r="S79" s="37"/>
      <c r="T79" s="2"/>
    </row>
    <row r="80" spans="1:20" ht="15.75" x14ac:dyDescent="0.25">
      <c r="A80" s="9"/>
      <c r="B80" s="6"/>
      <c r="C80" s="6"/>
      <c r="D80" s="10"/>
      <c r="E80" s="10"/>
      <c r="F80" s="62"/>
      <c r="G80" s="10"/>
      <c r="H80" s="10"/>
      <c r="I80" s="10"/>
      <c r="J80" s="10"/>
      <c r="K80" s="10"/>
      <c r="L80" s="10"/>
      <c r="M80" s="10"/>
      <c r="N80" s="7"/>
      <c r="O80" s="19">
        <f>((H80-1)*(1-(IF(I80="no",0,'month 2'!$B$3)))+1)</f>
        <v>5.0000000000000044E-2</v>
      </c>
      <c r="P80" s="19">
        <f t="shared" si="1"/>
        <v>0</v>
      </c>
      <c r="Q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" s="20">
        <f>IF(ISBLANK(N80),,IF(ISBLANK(H80),,(IF(N80="WON-EW",((((O80-1)*K80)*'month 2'!$B$2)+('month 2'!$B$2*(O80-1))),IF(N80="WON",((((O80-1)*K80)*'month 2'!$B$2)+('month 2'!$B$2*(O80-1))),IF(N80="PLACED",((((O80-1)*K80)*'month 2'!$B$2)-'month 2'!$B$2),IF(K80=0,-'month 2'!$B$2,IF(K80=0,-'month 2'!$B$2,-('month 2'!$B$2*2)))))))*D80))</f>
        <v>0</v>
      </c>
      <c r="S80" s="37"/>
      <c r="T80" s="2"/>
    </row>
    <row r="81" spans="1:20" ht="15.75" x14ac:dyDescent="0.25">
      <c r="A81" s="9"/>
      <c r="B81" s="6"/>
      <c r="C81" s="6"/>
      <c r="D81" s="10"/>
      <c r="E81" s="10"/>
      <c r="F81" s="62"/>
      <c r="G81" s="10"/>
      <c r="H81" s="10"/>
      <c r="I81" s="10"/>
      <c r="J81" s="10"/>
      <c r="K81" s="10"/>
      <c r="L81" s="10"/>
      <c r="M81" s="10"/>
      <c r="N81" s="7"/>
      <c r="O81" s="19">
        <f>((H81-1)*(1-(IF(I81="no",0,'month 2'!$B$3)))+1)</f>
        <v>5.0000000000000044E-2</v>
      </c>
      <c r="P81" s="19">
        <f t="shared" si="1"/>
        <v>0</v>
      </c>
      <c r="Q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" s="20">
        <f>IF(ISBLANK(N81),,IF(ISBLANK(H81),,(IF(N81="WON-EW",((((O81-1)*K81)*'month 2'!$B$2)+('month 2'!$B$2*(O81-1))),IF(N81="WON",((((O81-1)*K81)*'month 2'!$B$2)+('month 2'!$B$2*(O81-1))),IF(N81="PLACED",((((O81-1)*K81)*'month 2'!$B$2)-'month 2'!$B$2),IF(K81=0,-'month 2'!$B$2,IF(K81=0,-'month 2'!$B$2,-('month 2'!$B$2*2)))))))*D81))</f>
        <v>0</v>
      </c>
      <c r="S81" s="37"/>
      <c r="T81" s="2"/>
    </row>
    <row r="82" spans="1:20" ht="15" x14ac:dyDescent="0.2">
      <c r="A82" s="9"/>
      <c r="B82" s="6"/>
      <c r="C82" s="6"/>
      <c r="D82" s="10"/>
      <c r="E82" s="10"/>
      <c r="F82" s="62"/>
      <c r="G82" s="10"/>
      <c r="H82" s="10"/>
      <c r="I82" s="10"/>
      <c r="J82" s="10"/>
      <c r="K82" s="10"/>
      <c r="L82" s="10"/>
      <c r="M82" s="10"/>
      <c r="N82" s="7"/>
      <c r="O82" s="19">
        <f>((H82-1)*(1-(IF(I82="no",0,'month 2'!$B$3)))+1)</f>
        <v>5.0000000000000044E-2</v>
      </c>
      <c r="P82" s="19">
        <f t="shared" si="1"/>
        <v>0</v>
      </c>
      <c r="Q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" s="20">
        <f>IF(ISBLANK(N82),,IF(ISBLANK(H82),,(IF(N82="WON-EW",((((O82-1)*K82)*'month 2'!$B$2)+('month 2'!$B$2*(O82-1))),IF(N82="WON",((((O82-1)*K82)*'month 2'!$B$2)+('month 2'!$B$2*(O82-1))),IF(N82="PLACED",((((O82-1)*K82)*'month 2'!$B$2)-'month 2'!$B$2),IF(K82=0,-'month 2'!$B$2,IF(K82=0,-'month 2'!$B$2,-('month 2'!$B$2*2)))))))*D82))</f>
        <v>0</v>
      </c>
    </row>
    <row r="83" spans="1:20" ht="15" x14ac:dyDescent="0.2">
      <c r="A83" s="9"/>
      <c r="B83" s="6"/>
      <c r="C83" s="6"/>
      <c r="D83" s="10"/>
      <c r="E83" s="10"/>
      <c r="F83" s="62"/>
      <c r="G83" s="10"/>
      <c r="H83" s="10"/>
      <c r="I83" s="10"/>
      <c r="J83" s="10"/>
      <c r="K83" s="10"/>
      <c r="L83" s="10"/>
      <c r="M83" s="10"/>
      <c r="N83" s="7"/>
      <c r="O83" s="19">
        <f>((H83-1)*(1-(IF(I83="no",0,'month 2'!$B$3)))+1)</f>
        <v>5.0000000000000044E-2</v>
      </c>
      <c r="P83" s="19">
        <f t="shared" si="1"/>
        <v>0</v>
      </c>
      <c r="Q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" s="20">
        <f>IF(ISBLANK(N83),,IF(ISBLANK(H83),,(IF(N83="WON-EW",((((O83-1)*K83)*'month 2'!$B$2)+('month 2'!$B$2*(O83-1))),IF(N83="WON",((((O83-1)*K83)*'month 2'!$B$2)+('month 2'!$B$2*(O83-1))),IF(N83="PLACED",((((O83-1)*K83)*'month 2'!$B$2)-'month 2'!$B$2),IF(K83=0,-'month 2'!$B$2,IF(K83=0,-'month 2'!$B$2,-('month 2'!$B$2*2)))))))*D83))</f>
        <v>0</v>
      </c>
    </row>
    <row r="84" spans="1:20" ht="15" x14ac:dyDescent="0.2">
      <c r="A84" s="9"/>
      <c r="B84" s="6"/>
      <c r="C84" s="6"/>
      <c r="D84" s="10"/>
      <c r="E84" s="10"/>
      <c r="F84" s="62"/>
      <c r="G84" s="10"/>
      <c r="H84" s="10"/>
      <c r="I84" s="10"/>
      <c r="J84" s="10"/>
      <c r="K84" s="10"/>
      <c r="L84" s="10"/>
      <c r="M84" s="10"/>
      <c r="N84" s="7"/>
      <c r="O84" s="19">
        <f>((H84-1)*(1-(IF(I84="no",0,'month 2'!$B$3)))+1)</f>
        <v>5.0000000000000044E-2</v>
      </c>
      <c r="P84" s="19">
        <f t="shared" si="1"/>
        <v>0</v>
      </c>
      <c r="Q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" s="20">
        <f>IF(ISBLANK(N84),,IF(ISBLANK(H84),,(IF(N84="WON-EW",((((O84-1)*K84)*'month 2'!$B$2)+('month 2'!$B$2*(O84-1))),IF(N84="WON",((((O84-1)*K84)*'month 2'!$B$2)+('month 2'!$B$2*(O84-1))),IF(N84="PLACED",((((O84-1)*K84)*'month 2'!$B$2)-'month 2'!$B$2),IF(K84=0,-'month 2'!$B$2,IF(K84=0,-'month 2'!$B$2,-('month 2'!$B$2*2)))))))*D84))</f>
        <v>0</v>
      </c>
    </row>
    <row r="85" spans="1:20" ht="15" x14ac:dyDescent="0.2">
      <c r="A85" s="9"/>
      <c r="B85" s="6"/>
      <c r="C85" s="6"/>
      <c r="D85" s="10"/>
      <c r="E85" s="10"/>
      <c r="F85" s="62"/>
      <c r="G85" s="10"/>
      <c r="H85" s="10"/>
      <c r="I85" s="10"/>
      <c r="J85" s="10"/>
      <c r="K85" s="10"/>
      <c r="L85" s="10"/>
      <c r="M85" s="10"/>
      <c r="N85" s="7"/>
      <c r="O85" s="19">
        <f>((H85-1)*(1-(IF(I85="no",0,'month 2'!$B$3)))+1)</f>
        <v>5.0000000000000044E-2</v>
      </c>
      <c r="P85" s="19">
        <f t="shared" si="1"/>
        <v>0</v>
      </c>
      <c r="Q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" s="20">
        <f>IF(ISBLANK(N85),,IF(ISBLANK(H85),,(IF(N85="WON-EW",((((O85-1)*K85)*'month 2'!$B$2)+('month 2'!$B$2*(O85-1))),IF(N85="WON",((((O85-1)*K85)*'month 2'!$B$2)+('month 2'!$B$2*(O85-1))),IF(N85="PLACED",((((O85-1)*K85)*'month 2'!$B$2)-'month 2'!$B$2),IF(K85=0,-'month 2'!$B$2,IF(K85=0,-'month 2'!$B$2,-('month 2'!$B$2*2)))))))*D85))</f>
        <v>0</v>
      </c>
    </row>
    <row r="86" spans="1:20" ht="15" x14ac:dyDescent="0.2">
      <c r="A86" s="9"/>
      <c r="B86" s="6"/>
      <c r="C86" s="6"/>
      <c r="D86" s="10"/>
      <c r="E86" s="10"/>
      <c r="F86" s="62"/>
      <c r="G86" s="10"/>
      <c r="H86" s="7"/>
      <c r="I86" s="10"/>
      <c r="J86" s="10"/>
      <c r="K86" s="10"/>
      <c r="L86" s="10"/>
      <c r="M86" s="7"/>
      <c r="N86" s="7"/>
      <c r="O86" s="19">
        <f>((H86-1)*(1-(IF(I86="no",0,'month 2'!$B$3)))+1)</f>
        <v>5.0000000000000044E-2</v>
      </c>
      <c r="P86" s="19">
        <f t="shared" si="1"/>
        <v>0</v>
      </c>
      <c r="Q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" s="20">
        <f>IF(ISBLANK(N86),,IF(ISBLANK(H86),,(IF(N86="WON-EW",((((O86-1)*K86)*'month 2'!$B$2)+('month 2'!$B$2*(O86-1))),IF(N86="WON",((((O86-1)*K86)*'month 2'!$B$2)+('month 2'!$B$2*(O86-1))),IF(N86="PLACED",((((O86-1)*K86)*'month 2'!$B$2)-'month 2'!$B$2),IF(K86=0,-'month 2'!$B$2,IF(K86=0,-'month 2'!$B$2,-('month 2'!$B$2*2)))))))*D86))</f>
        <v>0</v>
      </c>
    </row>
    <row r="87" spans="1:20" ht="15" x14ac:dyDescent="0.2">
      <c r="A87" s="9"/>
      <c r="B87" s="6"/>
      <c r="C87" s="6"/>
      <c r="D87" s="10"/>
      <c r="E87" s="10"/>
      <c r="F87" s="62"/>
      <c r="G87" s="10"/>
      <c r="H87" s="10"/>
      <c r="I87" s="10"/>
      <c r="J87" s="10"/>
      <c r="K87" s="10"/>
      <c r="L87" s="10"/>
      <c r="M87" s="7"/>
      <c r="N87" s="7"/>
      <c r="O87" s="19">
        <f>((H87-1)*(1-(IF(I87="no",0,'month 2'!$B$3)))+1)</f>
        <v>5.0000000000000044E-2</v>
      </c>
      <c r="P87" s="19">
        <f t="shared" si="1"/>
        <v>0</v>
      </c>
      <c r="Q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" s="20">
        <f>IF(ISBLANK(N87),,IF(ISBLANK(H87),,(IF(N87="WON-EW",((((O87-1)*K87)*'month 2'!$B$2)+('month 2'!$B$2*(O87-1))),IF(N87="WON",((((O87-1)*K87)*'month 2'!$B$2)+('month 2'!$B$2*(O87-1))),IF(N87="PLACED",((((O87-1)*K87)*'month 2'!$B$2)-'month 2'!$B$2),IF(K87=0,-'month 2'!$B$2,IF(K87=0,-'month 2'!$B$2,-('month 2'!$B$2*2)))))))*D87))</f>
        <v>0</v>
      </c>
    </row>
    <row r="88" spans="1:20" ht="15" x14ac:dyDescent="0.2">
      <c r="A88" s="9"/>
      <c r="B88" s="6"/>
      <c r="C88" s="6"/>
      <c r="D88" s="10"/>
      <c r="E88" s="10"/>
      <c r="F88" s="62"/>
      <c r="G88" s="10"/>
      <c r="H88" s="10"/>
      <c r="I88" s="10"/>
      <c r="J88" s="10"/>
      <c r="K88" s="10"/>
      <c r="L88" s="10"/>
      <c r="M88" s="7"/>
      <c r="N88" s="7"/>
      <c r="O88" s="19">
        <f>((H88-1)*(1-(IF(I88="no",0,'month 2'!$B$3)))+1)</f>
        <v>5.0000000000000044E-2</v>
      </c>
      <c r="P88" s="19">
        <f t="shared" si="1"/>
        <v>0</v>
      </c>
      <c r="Q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" s="20">
        <f>IF(ISBLANK(N88),,IF(ISBLANK(H88),,(IF(N88="WON-EW",((((O88-1)*K88)*'month 2'!$B$2)+('month 2'!$B$2*(O88-1))),IF(N88="WON",((((O88-1)*K88)*'month 2'!$B$2)+('month 2'!$B$2*(O88-1))),IF(N88="PLACED",((((O88-1)*K88)*'month 2'!$B$2)-'month 2'!$B$2),IF(K88=0,-'month 2'!$B$2,IF(K88=0,-'month 2'!$B$2,-('month 2'!$B$2*2)))))))*D88))</f>
        <v>0</v>
      </c>
    </row>
    <row r="89" spans="1:20" ht="15" x14ac:dyDescent="0.2">
      <c r="A89" s="9"/>
      <c r="B89" s="6"/>
      <c r="C89" s="6"/>
      <c r="D89" s="10"/>
      <c r="E89" s="10"/>
      <c r="F89" s="62"/>
      <c r="G89" s="10"/>
      <c r="H89" s="7"/>
      <c r="I89" s="10"/>
      <c r="J89" s="10"/>
      <c r="K89" s="10"/>
      <c r="L89" s="10"/>
      <c r="M89" s="7"/>
      <c r="N89" s="7"/>
      <c r="O89" s="19">
        <f>((H89-1)*(1-(IF(I89="no",0,'month 2'!$B$3)))+1)</f>
        <v>5.0000000000000044E-2</v>
      </c>
      <c r="P89" s="19">
        <f t="shared" si="1"/>
        <v>0</v>
      </c>
      <c r="Q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" s="20">
        <f>IF(ISBLANK(N89),,IF(ISBLANK(H89),,(IF(N89="WON-EW",((((O89-1)*K89)*'month 2'!$B$2)+('month 2'!$B$2*(O89-1))),IF(N89="WON",((((O89-1)*K89)*'month 2'!$B$2)+('month 2'!$B$2*(O89-1))),IF(N89="PLACED",((((O89-1)*K89)*'month 2'!$B$2)-'month 2'!$B$2),IF(K89=0,-'month 2'!$B$2,IF(K89=0,-'month 2'!$B$2,-('month 2'!$B$2*2)))))))*D89))</f>
        <v>0</v>
      </c>
    </row>
    <row r="90" spans="1:20" ht="15" x14ac:dyDescent="0.2">
      <c r="A90" s="9"/>
      <c r="B90" s="6"/>
      <c r="C90" s="6"/>
      <c r="D90" s="10"/>
      <c r="E90" s="10"/>
      <c r="F90" s="62"/>
      <c r="G90" s="10"/>
      <c r="H90" s="10"/>
      <c r="I90" s="10"/>
      <c r="J90" s="10"/>
      <c r="K90" s="10"/>
      <c r="L90" s="10"/>
      <c r="M90" s="10"/>
      <c r="N90" s="7"/>
      <c r="O90" s="19">
        <f>((H90-1)*(1-(IF(I90="no",0,'month 2'!$B$3)))+1)</f>
        <v>5.0000000000000044E-2</v>
      </c>
      <c r="P90" s="19">
        <f t="shared" si="1"/>
        <v>0</v>
      </c>
      <c r="Q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" s="20">
        <f>IF(ISBLANK(N90),,IF(ISBLANK(H90),,(IF(N90="WON-EW",((((O90-1)*K90)*'month 2'!$B$2)+('month 2'!$B$2*(O90-1))),IF(N90="WON",((((O90-1)*K90)*'month 2'!$B$2)+('month 2'!$B$2*(O90-1))),IF(N90="PLACED",((((O90-1)*K90)*'month 2'!$B$2)-'month 2'!$B$2),IF(K90=0,-'month 2'!$B$2,IF(K90=0,-'month 2'!$B$2,-('month 2'!$B$2*2)))))))*D90))</f>
        <v>0</v>
      </c>
    </row>
    <row r="91" spans="1:20" ht="15" x14ac:dyDescent="0.2">
      <c r="A91" s="9"/>
      <c r="B91" s="6"/>
      <c r="C91" s="6"/>
      <c r="D91" s="10"/>
      <c r="E91" s="10"/>
      <c r="F91" s="62"/>
      <c r="G91" s="10"/>
      <c r="H91" s="10"/>
      <c r="I91" s="10"/>
      <c r="J91" s="10"/>
      <c r="K91" s="10"/>
      <c r="L91" s="10"/>
      <c r="M91" s="10"/>
      <c r="N91" s="7"/>
      <c r="O91" s="19">
        <f>((H91-1)*(1-(IF(I91="no",0,'month 2'!$B$3)))+1)</f>
        <v>5.0000000000000044E-2</v>
      </c>
      <c r="P91" s="19">
        <f t="shared" si="1"/>
        <v>0</v>
      </c>
      <c r="Q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" s="20">
        <f>IF(ISBLANK(N91),,IF(ISBLANK(H91),,(IF(N91="WON-EW",((((O91-1)*K91)*'month 2'!$B$2)+('month 2'!$B$2*(O91-1))),IF(N91="WON",((((O91-1)*K91)*'month 2'!$B$2)+('month 2'!$B$2*(O91-1))),IF(N91="PLACED",((((O91-1)*K91)*'month 2'!$B$2)-'month 2'!$B$2),IF(K91=0,-'month 2'!$B$2,IF(K91=0,-'month 2'!$B$2,-('month 2'!$B$2*2)))))))*D91))</f>
        <v>0</v>
      </c>
    </row>
    <row r="92" spans="1:20" ht="15" x14ac:dyDescent="0.2">
      <c r="A92" s="9"/>
      <c r="B92" s="6"/>
      <c r="C92" s="6"/>
      <c r="D92" s="10"/>
      <c r="E92" s="10"/>
      <c r="F92" s="62"/>
      <c r="G92" s="10"/>
      <c r="H92" s="10"/>
      <c r="I92" s="10"/>
      <c r="J92" s="10"/>
      <c r="K92" s="10"/>
      <c r="L92" s="10"/>
      <c r="M92" s="10"/>
      <c r="N92" s="7"/>
      <c r="O92" s="19">
        <f>((H92-1)*(1-(IF(I92="no",0,'month 2'!$B$3)))+1)</f>
        <v>5.0000000000000044E-2</v>
      </c>
      <c r="P92" s="19">
        <f t="shared" si="1"/>
        <v>0</v>
      </c>
      <c r="Q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" s="20">
        <f>IF(ISBLANK(N92),,IF(ISBLANK(H92),,(IF(N92="WON-EW",((((O92-1)*K92)*'month 2'!$B$2)+('month 2'!$B$2*(O92-1))),IF(N92="WON",((((O92-1)*K92)*'month 2'!$B$2)+('month 2'!$B$2*(O92-1))),IF(N92="PLACED",((((O92-1)*K92)*'month 2'!$B$2)-'month 2'!$B$2),IF(K92=0,-'month 2'!$B$2,IF(K92=0,-'month 2'!$B$2,-('month 2'!$B$2*2)))))))*D92))</f>
        <v>0</v>
      </c>
    </row>
    <row r="93" spans="1:20" ht="15" x14ac:dyDescent="0.2">
      <c r="A93" s="9"/>
      <c r="B93" s="6"/>
      <c r="C93" s="6"/>
      <c r="D93" s="10"/>
      <c r="E93" s="10"/>
      <c r="F93" s="62"/>
      <c r="G93" s="10"/>
      <c r="H93" s="10"/>
      <c r="I93" s="10"/>
      <c r="J93" s="10"/>
      <c r="K93" s="10"/>
      <c r="L93" s="10"/>
      <c r="M93" s="10"/>
      <c r="N93" s="7"/>
      <c r="O93" s="19">
        <f>((H93-1)*(1-(IF(I93="no",0,'month 2'!$B$3)))+1)</f>
        <v>5.0000000000000044E-2</v>
      </c>
      <c r="P93" s="19">
        <f t="shared" si="1"/>
        <v>0</v>
      </c>
      <c r="Q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" s="20">
        <f>IF(ISBLANK(N93),,IF(ISBLANK(H93),,(IF(N93="WON-EW",((((O93-1)*K93)*'month 2'!$B$2)+('month 2'!$B$2*(O93-1))),IF(N93="WON",((((O93-1)*K93)*'month 2'!$B$2)+('month 2'!$B$2*(O93-1))),IF(N93="PLACED",((((O93-1)*K93)*'month 2'!$B$2)-'month 2'!$B$2),IF(K93=0,-'month 2'!$B$2,IF(K93=0,-'month 2'!$B$2,-('month 2'!$B$2*2)))))))*D93))</f>
        <v>0</v>
      </c>
    </row>
    <row r="94" spans="1:20" ht="15" x14ac:dyDescent="0.2">
      <c r="A94" s="9"/>
      <c r="B94" s="6"/>
      <c r="C94" s="6"/>
      <c r="D94" s="10"/>
      <c r="E94" s="10"/>
      <c r="F94" s="62"/>
      <c r="G94" s="10"/>
      <c r="H94" s="10"/>
      <c r="I94" s="10"/>
      <c r="J94" s="10"/>
      <c r="K94" s="10"/>
      <c r="L94" s="10"/>
      <c r="M94" s="10"/>
      <c r="N94" s="7"/>
      <c r="O94" s="19">
        <f>((H94-1)*(1-(IF(I94="no",0,'month 2'!$B$3)))+1)</f>
        <v>5.0000000000000044E-2</v>
      </c>
      <c r="P94" s="19">
        <f t="shared" si="1"/>
        <v>0</v>
      </c>
      <c r="Q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" s="20">
        <f>IF(ISBLANK(N94),,IF(ISBLANK(H94),,(IF(N94="WON-EW",((((O94-1)*K94)*'month 2'!$B$2)+('month 2'!$B$2*(O94-1))),IF(N94="WON",((((O94-1)*K94)*'month 2'!$B$2)+('month 2'!$B$2*(O94-1))),IF(N94="PLACED",((((O94-1)*K94)*'month 2'!$B$2)-'month 2'!$B$2),IF(K94=0,-'month 2'!$B$2,IF(K94=0,-'month 2'!$B$2,-('month 2'!$B$2*2)))))))*D94))</f>
        <v>0</v>
      </c>
    </row>
    <row r="95" spans="1:20" ht="15" x14ac:dyDescent="0.2">
      <c r="A95" s="9"/>
      <c r="B95" s="6"/>
      <c r="C95" s="6"/>
      <c r="D95" s="10"/>
      <c r="E95" s="10"/>
      <c r="F95" s="62"/>
      <c r="G95" s="10"/>
      <c r="H95" s="10"/>
      <c r="I95" s="10"/>
      <c r="J95" s="10"/>
      <c r="K95" s="10"/>
      <c r="L95" s="10"/>
      <c r="M95" s="10"/>
      <c r="N95" s="7"/>
      <c r="O95" s="19">
        <f>((H95-1)*(1-(IF(I95="no",0,'month 2'!$B$3)))+1)</f>
        <v>5.0000000000000044E-2</v>
      </c>
      <c r="P95" s="19">
        <f t="shared" si="1"/>
        <v>0</v>
      </c>
      <c r="Q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" s="20">
        <f>IF(ISBLANK(N95),,IF(ISBLANK(H95),,(IF(N95="WON-EW",((((O95-1)*K95)*'month 2'!$B$2)+('month 2'!$B$2*(O95-1))),IF(N95="WON",((((O95-1)*K95)*'month 2'!$B$2)+('month 2'!$B$2*(O95-1))),IF(N95="PLACED",((((O95-1)*K95)*'month 2'!$B$2)-'month 2'!$B$2),IF(K95=0,-'month 2'!$B$2,IF(K95=0,-'month 2'!$B$2,-('month 2'!$B$2*2)))))))*D95))</f>
        <v>0</v>
      </c>
    </row>
    <row r="96" spans="1:20" ht="15" x14ac:dyDescent="0.2">
      <c r="A96" s="9"/>
      <c r="B96" s="6"/>
      <c r="C96" s="6"/>
      <c r="D96" s="10"/>
      <c r="E96" s="10"/>
      <c r="F96" s="62"/>
      <c r="G96" s="10"/>
      <c r="H96" s="10"/>
      <c r="I96" s="10"/>
      <c r="J96" s="10"/>
      <c r="K96" s="10"/>
      <c r="L96" s="10"/>
      <c r="M96" s="10"/>
      <c r="N96" s="7"/>
      <c r="O96" s="19">
        <f>((H96-1)*(1-(IF(I96="no",0,'month 2'!$B$3)))+1)</f>
        <v>5.0000000000000044E-2</v>
      </c>
      <c r="P96" s="19">
        <f t="shared" si="1"/>
        <v>0</v>
      </c>
      <c r="Q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" s="20">
        <f>IF(ISBLANK(N96),,IF(ISBLANK(H96),,(IF(N96="WON-EW",((((O96-1)*K96)*'month 2'!$B$2)+('month 2'!$B$2*(O96-1))),IF(N96="WON",((((O96-1)*K96)*'month 2'!$B$2)+('month 2'!$B$2*(O96-1))),IF(N96="PLACED",((((O96-1)*K96)*'month 2'!$B$2)-'month 2'!$B$2),IF(K96=0,-'month 2'!$B$2,IF(K96=0,-'month 2'!$B$2,-('month 2'!$B$2*2)))))))*D96))</f>
        <v>0</v>
      </c>
    </row>
    <row r="97" spans="1:18" ht="15" x14ac:dyDescent="0.2">
      <c r="A97" s="9"/>
      <c r="B97" s="6"/>
      <c r="C97" s="6"/>
      <c r="D97" s="10"/>
      <c r="E97" s="10"/>
      <c r="F97" s="62"/>
      <c r="G97" s="10"/>
      <c r="H97" s="10"/>
      <c r="I97" s="10"/>
      <c r="J97" s="10"/>
      <c r="K97" s="10"/>
      <c r="L97" s="10"/>
      <c r="M97" s="10"/>
      <c r="N97" s="7"/>
      <c r="O97" s="19">
        <f>((H97-1)*(1-(IF(I97="no",0,'month 2'!$B$3)))+1)</f>
        <v>5.0000000000000044E-2</v>
      </c>
      <c r="P97" s="19">
        <f t="shared" si="1"/>
        <v>0</v>
      </c>
      <c r="Q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" s="20">
        <f>IF(ISBLANK(N97),,IF(ISBLANK(H97),,(IF(N97="WON-EW",((((O97-1)*K97)*'month 2'!$B$2)+('month 2'!$B$2*(O97-1))),IF(N97="WON",((((O97-1)*K97)*'month 2'!$B$2)+('month 2'!$B$2*(O97-1))),IF(N97="PLACED",((((O97-1)*K97)*'month 2'!$B$2)-'month 2'!$B$2),IF(K97=0,-'month 2'!$B$2,IF(K97=0,-'month 2'!$B$2,-('month 2'!$B$2*2)))))))*D97))</f>
        <v>0</v>
      </c>
    </row>
    <row r="98" spans="1:18" ht="15" x14ac:dyDescent="0.2">
      <c r="A98" s="9"/>
      <c r="B98" s="6"/>
      <c r="C98" s="6"/>
      <c r="D98" s="10"/>
      <c r="E98" s="10"/>
      <c r="F98" s="62"/>
      <c r="G98" s="10"/>
      <c r="H98" s="10"/>
      <c r="I98" s="10"/>
      <c r="J98" s="10"/>
      <c r="K98" s="10"/>
      <c r="L98" s="10"/>
      <c r="M98" s="10"/>
      <c r="N98" s="7"/>
      <c r="O98" s="19">
        <f>((H98-1)*(1-(IF(I98="no",0,'month 2'!$B$3)))+1)</f>
        <v>5.0000000000000044E-2</v>
      </c>
      <c r="P98" s="19">
        <f t="shared" si="1"/>
        <v>0</v>
      </c>
      <c r="Q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" s="20">
        <f>IF(ISBLANK(N98),,IF(ISBLANK(H98),,(IF(N98="WON-EW",((((O98-1)*K98)*'month 2'!$B$2)+('month 2'!$B$2*(O98-1))),IF(N98="WON",((((O98-1)*K98)*'month 2'!$B$2)+('month 2'!$B$2*(O98-1))),IF(N98="PLACED",((((O98-1)*K98)*'month 2'!$B$2)-'month 2'!$B$2),IF(K98=0,-'month 2'!$B$2,IF(K98=0,-'month 2'!$B$2,-('month 2'!$B$2*2)))))))*D98))</f>
        <v>0</v>
      </c>
    </row>
    <row r="99" spans="1:18" ht="15" x14ac:dyDescent="0.2">
      <c r="A99" s="9"/>
      <c r="B99" s="6"/>
      <c r="C99" s="6"/>
      <c r="D99" s="10"/>
      <c r="E99" s="10"/>
      <c r="F99" s="62"/>
      <c r="G99" s="10"/>
      <c r="H99" s="10"/>
      <c r="I99" s="10"/>
      <c r="J99" s="10"/>
      <c r="K99" s="10"/>
      <c r="L99" s="10"/>
      <c r="M99" s="10"/>
      <c r="N99" s="7"/>
      <c r="O99" s="19">
        <f>((H99-1)*(1-(IF(I99="no",0,'month 2'!$B$3)))+1)</f>
        <v>5.0000000000000044E-2</v>
      </c>
      <c r="P99" s="19">
        <f t="shared" si="1"/>
        <v>0</v>
      </c>
      <c r="Q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" s="20">
        <f>IF(ISBLANK(N99),,IF(ISBLANK(H99),,(IF(N99="WON-EW",((((O99-1)*K99)*'month 2'!$B$2)+('month 2'!$B$2*(O99-1))),IF(N99="WON",((((O99-1)*K99)*'month 2'!$B$2)+('month 2'!$B$2*(O99-1))),IF(N99="PLACED",((((O99-1)*K99)*'month 2'!$B$2)-'month 2'!$B$2),IF(K99=0,-'month 2'!$B$2,IF(K99=0,-'month 2'!$B$2,-('month 2'!$B$2*2)))))))*D99))</f>
        <v>0</v>
      </c>
    </row>
    <row r="100" spans="1:18" ht="15" x14ac:dyDescent="0.2">
      <c r="A100" s="9"/>
      <c r="B100" s="6"/>
      <c r="C100" s="6"/>
      <c r="D100" s="10"/>
      <c r="E100" s="10"/>
      <c r="F100" s="62"/>
      <c r="G100" s="10"/>
      <c r="H100" s="10"/>
      <c r="I100" s="10"/>
      <c r="J100" s="10"/>
      <c r="K100" s="10"/>
      <c r="L100" s="10"/>
      <c r="M100" s="10"/>
      <c r="N100" s="7"/>
      <c r="O100" s="19">
        <f>((H100-1)*(1-(IF(I100="no",0,'month 2'!$B$3)))+1)</f>
        <v>5.0000000000000044E-2</v>
      </c>
      <c r="P100" s="19">
        <f t="shared" si="1"/>
        <v>0</v>
      </c>
      <c r="Q1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" s="20">
        <f>IF(ISBLANK(N100),,IF(ISBLANK(H100),,(IF(N100="WON-EW",((((O100-1)*K100)*'month 2'!$B$2)+('month 2'!$B$2*(O100-1))),IF(N100="WON",((((O100-1)*K100)*'month 2'!$B$2)+('month 2'!$B$2*(O100-1))),IF(N100="PLACED",((((O100-1)*K100)*'month 2'!$B$2)-'month 2'!$B$2),IF(K100=0,-'month 2'!$B$2,IF(K100=0,-'month 2'!$B$2,-('month 2'!$B$2*2)))))))*D100))</f>
        <v>0</v>
      </c>
    </row>
    <row r="101" spans="1:18" ht="15" x14ac:dyDescent="0.2">
      <c r="A101" s="9"/>
      <c r="B101" s="6"/>
      <c r="C101" s="6"/>
      <c r="D101" s="10"/>
      <c r="E101" s="10"/>
      <c r="F101" s="62"/>
      <c r="G101" s="10"/>
      <c r="H101" s="10"/>
      <c r="I101" s="10"/>
      <c r="J101" s="10"/>
      <c r="K101" s="10"/>
      <c r="L101" s="10"/>
      <c r="M101" s="10"/>
      <c r="N101" s="7"/>
      <c r="O101" s="19">
        <f>((H101-1)*(1-(IF(I101="no",0,'month 2'!$B$3)))+1)</f>
        <v>5.0000000000000044E-2</v>
      </c>
      <c r="P101" s="19">
        <f t="shared" si="1"/>
        <v>0</v>
      </c>
      <c r="Q1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" s="20">
        <f>IF(ISBLANK(N101),,IF(ISBLANK(H101),,(IF(N101="WON-EW",((((O101-1)*K101)*'month 2'!$B$2)+('month 2'!$B$2*(O101-1))),IF(N101="WON",((((O101-1)*K101)*'month 2'!$B$2)+('month 2'!$B$2*(O101-1))),IF(N101="PLACED",((((O101-1)*K101)*'month 2'!$B$2)-'month 2'!$B$2),IF(K101=0,-'month 2'!$B$2,IF(K101=0,-'month 2'!$B$2,-('month 2'!$B$2*2)))))))*D101))</f>
        <v>0</v>
      </c>
    </row>
    <row r="102" spans="1:18" ht="15" x14ac:dyDescent="0.2">
      <c r="A102" s="9"/>
      <c r="B102" s="6"/>
      <c r="C102" s="6"/>
      <c r="D102" s="10"/>
      <c r="E102" s="10"/>
      <c r="F102" s="62"/>
      <c r="G102" s="10"/>
      <c r="H102" s="10"/>
      <c r="I102" s="10"/>
      <c r="J102" s="10"/>
      <c r="K102" s="10"/>
      <c r="L102" s="10"/>
      <c r="M102" s="10"/>
      <c r="N102" s="7"/>
      <c r="O102" s="19">
        <f>((H102-1)*(1-(IF(I102="no",0,'month 2'!$B$3)))+1)</f>
        <v>5.0000000000000044E-2</v>
      </c>
      <c r="P102" s="19">
        <f t="shared" si="1"/>
        <v>0</v>
      </c>
      <c r="Q1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" s="20">
        <f>IF(ISBLANK(N102),,IF(ISBLANK(H102),,(IF(N102="WON-EW",((((O102-1)*K102)*'month 2'!$B$2)+('month 2'!$B$2*(O102-1))),IF(N102="WON",((((O102-1)*K102)*'month 2'!$B$2)+('month 2'!$B$2*(O102-1))),IF(N102="PLACED",((((O102-1)*K102)*'month 2'!$B$2)-'month 2'!$B$2),IF(K102=0,-'month 2'!$B$2,IF(K102=0,-'month 2'!$B$2,-('month 2'!$B$2*2)))))))*D102))</f>
        <v>0</v>
      </c>
    </row>
    <row r="103" spans="1:18" s="2" customFormat="1" ht="15.75" x14ac:dyDescent="0.25">
      <c r="A103" s="34"/>
      <c r="B103" s="56"/>
      <c r="C103" s="56"/>
      <c r="D103" s="57"/>
      <c r="E103" s="57"/>
      <c r="F103" s="63"/>
      <c r="G103" s="57"/>
      <c r="H103" s="57"/>
      <c r="I103" s="57"/>
      <c r="J103" s="57"/>
      <c r="K103" s="57"/>
      <c r="L103" s="57"/>
      <c r="M103" s="57"/>
      <c r="N103" s="33"/>
      <c r="O103" s="19">
        <f>((H103-1)*(1-(IF(I103="no",0,'month 2'!$B$3)))+1)</f>
        <v>5.0000000000000044E-2</v>
      </c>
      <c r="P103" s="19">
        <f t="shared" si="1"/>
        <v>0</v>
      </c>
      <c r="Q1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" s="20">
        <f>IF(ISBLANK(N103),,IF(ISBLANK(H103),,(IF(N103="WON-EW",((((O103-1)*K103)*'month 2'!$B$2)+('month 2'!$B$2*(O103-1))),IF(N103="WON",((((O103-1)*K103)*'month 2'!$B$2)+('month 2'!$B$2*(O103-1))),IF(N103="PLACED",((((O103-1)*K103)*'month 2'!$B$2)-'month 2'!$B$2),IF(K103=0,-'month 2'!$B$2,IF(K103=0,-'month 2'!$B$2,-('month 2'!$B$2*2)))))))*D103))</f>
        <v>0</v>
      </c>
    </row>
    <row r="104" spans="1:18" ht="15" x14ac:dyDescent="0.2">
      <c r="A104" s="9"/>
      <c r="B104" s="6"/>
      <c r="C104" s="6"/>
      <c r="D104" s="10"/>
      <c r="E104" s="10"/>
      <c r="F104" s="62"/>
      <c r="G104" s="10"/>
      <c r="H104" s="10"/>
      <c r="I104" s="10"/>
      <c r="J104" s="10"/>
      <c r="K104" s="10"/>
      <c r="L104" s="10"/>
      <c r="M104" s="10"/>
      <c r="N104" s="7"/>
      <c r="O104" s="19">
        <f>((H104-1)*(1-(IF(I104="no",0,'month 2'!$B$3)))+1)</f>
        <v>5.0000000000000044E-2</v>
      </c>
      <c r="P104" s="19">
        <f t="shared" si="1"/>
        <v>0</v>
      </c>
      <c r="Q1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" s="20">
        <f>IF(ISBLANK(N104),,IF(ISBLANK(H104),,(IF(N104="WON-EW",((((O104-1)*K104)*'month 2'!$B$2)+('month 2'!$B$2*(O104-1))),IF(N104="WON",((((O104-1)*K104)*'month 2'!$B$2)+('month 2'!$B$2*(O104-1))),IF(N104="PLACED",((((O104-1)*K104)*'month 2'!$B$2)-'month 2'!$B$2),IF(K104=0,-'month 2'!$B$2,IF(K104=0,-'month 2'!$B$2,-('month 2'!$B$2*2)))))))*D104))</f>
        <v>0</v>
      </c>
    </row>
    <row r="105" spans="1:18" ht="15" x14ac:dyDescent="0.2">
      <c r="A105" s="9"/>
      <c r="B105" s="6"/>
      <c r="C105" s="6"/>
      <c r="D105" s="10"/>
      <c r="E105" s="10"/>
      <c r="F105" s="62"/>
      <c r="G105" s="10"/>
      <c r="H105" s="10"/>
      <c r="I105" s="10"/>
      <c r="J105" s="10"/>
      <c r="K105" s="10"/>
      <c r="L105" s="10"/>
      <c r="M105" s="10"/>
      <c r="N105" s="7"/>
      <c r="O105" s="19">
        <f>((H105-1)*(1-(IF(I105="no",0,'month 2'!$B$3)))+1)</f>
        <v>5.0000000000000044E-2</v>
      </c>
      <c r="P105" s="19">
        <f t="shared" si="1"/>
        <v>0</v>
      </c>
      <c r="Q1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" s="20">
        <f>IF(ISBLANK(N105),,IF(ISBLANK(H105),,(IF(N105="WON-EW",((((O105-1)*K105)*'month 2'!$B$2)+('month 2'!$B$2*(O105-1))),IF(N105="WON",((((O105-1)*K105)*'month 2'!$B$2)+('month 2'!$B$2*(O105-1))),IF(N105="PLACED",((((O105-1)*K105)*'month 2'!$B$2)-'month 2'!$B$2),IF(K105=0,-'month 2'!$B$2,IF(K105=0,-'month 2'!$B$2,-('month 2'!$B$2*2)))))))*D105))</f>
        <v>0</v>
      </c>
    </row>
    <row r="106" spans="1:18" ht="15" x14ac:dyDescent="0.2">
      <c r="A106" s="9"/>
      <c r="B106" s="6"/>
      <c r="C106" s="6"/>
      <c r="D106" s="10"/>
      <c r="E106" s="10"/>
      <c r="F106" s="62"/>
      <c r="G106" s="10"/>
      <c r="H106" s="10"/>
      <c r="I106" s="10"/>
      <c r="J106" s="10"/>
      <c r="K106" s="10"/>
      <c r="L106" s="10"/>
      <c r="M106" s="10"/>
      <c r="N106" s="7"/>
      <c r="O106" s="19">
        <f>((H106-1)*(1-(IF(I106="no",0,'month 2'!$B$3)))+1)</f>
        <v>5.0000000000000044E-2</v>
      </c>
      <c r="P106" s="19">
        <f t="shared" si="1"/>
        <v>0</v>
      </c>
      <c r="Q1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" s="20">
        <f>IF(ISBLANK(N106),,IF(ISBLANK(H106),,(IF(N106="WON-EW",((((O106-1)*K106)*'month 2'!$B$2)+('month 2'!$B$2*(O106-1))),IF(N106="WON",((((O106-1)*K106)*'month 2'!$B$2)+('month 2'!$B$2*(O106-1))),IF(N106="PLACED",((((O106-1)*K106)*'month 2'!$B$2)-'month 2'!$B$2),IF(K106=0,-'month 2'!$B$2,IF(K106=0,-'month 2'!$B$2,-('month 2'!$B$2*2)))))))*D106))</f>
        <v>0</v>
      </c>
    </row>
    <row r="107" spans="1:18" ht="15" x14ac:dyDescent="0.2">
      <c r="A107" s="9"/>
      <c r="B107" s="6"/>
      <c r="C107" s="6"/>
      <c r="D107" s="10"/>
      <c r="E107" s="10"/>
      <c r="F107" s="62"/>
      <c r="G107" s="10"/>
      <c r="H107" s="10"/>
      <c r="I107" s="10"/>
      <c r="J107" s="10"/>
      <c r="K107" s="10"/>
      <c r="L107" s="10"/>
      <c r="M107" s="10"/>
      <c r="N107" s="7"/>
      <c r="O107" s="19">
        <f>((H107-1)*(1-(IF(I107="no",0,'month 2'!$B$3)))+1)</f>
        <v>5.0000000000000044E-2</v>
      </c>
      <c r="P107" s="19">
        <f t="shared" si="1"/>
        <v>0</v>
      </c>
      <c r="Q1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" s="20">
        <f>IF(ISBLANK(N107),,IF(ISBLANK(H107),,(IF(N107="WON-EW",((((O107-1)*K107)*'month 2'!$B$2)+('month 2'!$B$2*(O107-1))),IF(N107="WON",((((O107-1)*K107)*'month 2'!$B$2)+('month 2'!$B$2*(O107-1))),IF(N107="PLACED",((((O107-1)*K107)*'month 2'!$B$2)-'month 2'!$B$2),IF(K107=0,-'month 2'!$B$2,IF(K107=0,-'month 2'!$B$2,-('month 2'!$B$2*2)))))))*D107))</f>
        <v>0</v>
      </c>
    </row>
    <row r="108" spans="1:18" ht="15" x14ac:dyDescent="0.2">
      <c r="A108" s="9"/>
      <c r="B108" s="6"/>
      <c r="C108" s="6"/>
      <c r="D108" s="10"/>
      <c r="E108" s="10"/>
      <c r="F108" s="62"/>
      <c r="G108" s="10"/>
      <c r="H108" s="10"/>
      <c r="I108" s="10"/>
      <c r="J108" s="10"/>
      <c r="K108" s="10"/>
      <c r="L108" s="10"/>
      <c r="M108" s="10"/>
      <c r="N108" s="7"/>
      <c r="O108" s="19">
        <f>((H108-1)*(1-(IF(I108="no",0,'month 2'!$B$3)))+1)</f>
        <v>5.0000000000000044E-2</v>
      </c>
      <c r="P108" s="19">
        <f t="shared" si="1"/>
        <v>0</v>
      </c>
      <c r="Q1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" s="20">
        <f>IF(ISBLANK(N108),,IF(ISBLANK(H108),,(IF(N108="WON-EW",((((O108-1)*K108)*'month 2'!$B$2)+('month 2'!$B$2*(O108-1))),IF(N108="WON",((((O108-1)*K108)*'month 2'!$B$2)+('month 2'!$B$2*(O108-1))),IF(N108="PLACED",((((O108-1)*K108)*'month 2'!$B$2)-'month 2'!$B$2),IF(K108=0,-'month 2'!$B$2,IF(K108=0,-'month 2'!$B$2,-('month 2'!$B$2*2)))))))*D108))</f>
        <v>0</v>
      </c>
    </row>
    <row r="109" spans="1:18" ht="15" x14ac:dyDescent="0.2">
      <c r="A109" s="9"/>
      <c r="B109" s="6"/>
      <c r="C109" s="6"/>
      <c r="D109" s="10"/>
      <c r="E109" s="10"/>
      <c r="F109" s="62"/>
      <c r="G109" s="10"/>
      <c r="H109" s="10"/>
      <c r="I109" s="10"/>
      <c r="J109" s="10"/>
      <c r="K109" s="10"/>
      <c r="L109" s="10"/>
      <c r="M109" s="10"/>
      <c r="N109" s="7"/>
      <c r="O109" s="19">
        <f>((H109-1)*(1-(IF(I109="no",0,'month 2'!$B$3)))+1)</f>
        <v>5.0000000000000044E-2</v>
      </c>
      <c r="P109" s="19">
        <f t="shared" si="1"/>
        <v>0</v>
      </c>
      <c r="Q1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" s="20">
        <f>IF(ISBLANK(N109),,IF(ISBLANK(H109),,(IF(N109="WON-EW",((((O109-1)*K109)*'month 2'!$B$2)+('month 2'!$B$2*(O109-1))),IF(N109="WON",((((O109-1)*K109)*'month 2'!$B$2)+('month 2'!$B$2*(O109-1))),IF(N109="PLACED",((((O109-1)*K109)*'month 2'!$B$2)-'month 2'!$B$2),IF(K109=0,-'month 2'!$B$2,IF(K109=0,-'month 2'!$B$2,-('month 2'!$B$2*2)))))))*D109))</f>
        <v>0</v>
      </c>
    </row>
    <row r="110" spans="1:18" ht="15" x14ac:dyDescent="0.2">
      <c r="A110" s="9"/>
      <c r="B110" s="6"/>
      <c r="C110" s="6"/>
      <c r="D110" s="10"/>
      <c r="E110" s="10"/>
      <c r="F110" s="62"/>
      <c r="G110" s="10"/>
      <c r="H110" s="10"/>
      <c r="I110" s="10"/>
      <c r="J110" s="10"/>
      <c r="K110" s="10"/>
      <c r="L110" s="10"/>
      <c r="M110" s="10"/>
      <c r="N110" s="7"/>
      <c r="O110" s="19">
        <f>((H110-1)*(1-(IF(I110="no",0,'month 2'!$B$3)))+1)</f>
        <v>5.0000000000000044E-2</v>
      </c>
      <c r="P110" s="19">
        <f t="shared" ref="P110:P173" si="2">D110*IF(J110="yes",2,1)</f>
        <v>0</v>
      </c>
      <c r="Q1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" s="20">
        <f>IF(ISBLANK(N110),,IF(ISBLANK(H110),,(IF(N110="WON-EW",((((O110-1)*K110)*'month 2'!$B$2)+('month 2'!$B$2*(O110-1))),IF(N110="WON",((((O110-1)*K110)*'month 2'!$B$2)+('month 2'!$B$2*(O110-1))),IF(N110="PLACED",((((O110-1)*K110)*'month 2'!$B$2)-'month 2'!$B$2),IF(K110=0,-'month 2'!$B$2,IF(K110=0,-'month 2'!$B$2,-('month 2'!$B$2*2)))))))*D110))</f>
        <v>0</v>
      </c>
    </row>
    <row r="111" spans="1:18" ht="15" x14ac:dyDescent="0.2">
      <c r="A111" s="9"/>
      <c r="B111" s="6"/>
      <c r="C111" s="6"/>
      <c r="D111" s="10"/>
      <c r="E111" s="10"/>
      <c r="F111" s="62"/>
      <c r="G111" s="10"/>
      <c r="H111" s="10"/>
      <c r="I111" s="10"/>
      <c r="J111" s="10"/>
      <c r="K111" s="10"/>
      <c r="L111" s="10"/>
      <c r="M111" s="10"/>
      <c r="N111" s="7"/>
      <c r="O111" s="19">
        <f>((H111-1)*(1-(IF(I111="no",0,'month 2'!$B$3)))+1)</f>
        <v>5.0000000000000044E-2</v>
      </c>
      <c r="P111" s="19">
        <f t="shared" si="2"/>
        <v>0</v>
      </c>
      <c r="Q1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" s="20">
        <f>IF(ISBLANK(N111),,IF(ISBLANK(H111),,(IF(N111="WON-EW",((((O111-1)*K111)*'month 2'!$B$2)+('month 2'!$B$2*(O111-1))),IF(N111="WON",((((O111-1)*K111)*'month 2'!$B$2)+('month 2'!$B$2*(O111-1))),IF(N111="PLACED",((((O111-1)*K111)*'month 2'!$B$2)-'month 2'!$B$2),IF(K111=0,-'month 2'!$B$2,IF(K111=0,-'month 2'!$B$2,-('month 2'!$B$2*2)))))))*D111))</f>
        <v>0</v>
      </c>
    </row>
    <row r="112" spans="1:18" ht="15" x14ac:dyDescent="0.2">
      <c r="A112" s="9"/>
      <c r="B112" s="6"/>
      <c r="C112" s="6"/>
      <c r="D112" s="10"/>
      <c r="E112" s="10"/>
      <c r="F112" s="62"/>
      <c r="G112" s="10"/>
      <c r="H112" s="10"/>
      <c r="I112" s="10"/>
      <c r="J112" s="10"/>
      <c r="K112" s="10"/>
      <c r="L112" s="10"/>
      <c r="M112" s="10"/>
      <c r="N112" s="7"/>
      <c r="O112" s="19">
        <f>((H112-1)*(1-(IF(I112="no",0,'month 2'!$B$3)))+1)</f>
        <v>5.0000000000000044E-2</v>
      </c>
      <c r="P112" s="19">
        <f t="shared" si="2"/>
        <v>0</v>
      </c>
      <c r="Q1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" s="20">
        <f>IF(ISBLANK(N112),,IF(ISBLANK(H112),,(IF(N112="WON-EW",((((O112-1)*K112)*'month 2'!$B$2)+('month 2'!$B$2*(O112-1))),IF(N112="WON",((((O112-1)*K112)*'month 2'!$B$2)+('month 2'!$B$2*(O112-1))),IF(N112="PLACED",((((O112-1)*K112)*'month 2'!$B$2)-'month 2'!$B$2),IF(K112=0,-'month 2'!$B$2,IF(K112=0,-'month 2'!$B$2,-('month 2'!$B$2*2)))))))*D112))</f>
        <v>0</v>
      </c>
    </row>
    <row r="113" spans="1:91" ht="15" x14ac:dyDescent="0.2">
      <c r="A113" s="9"/>
      <c r="B113" s="6"/>
      <c r="C113" s="6"/>
      <c r="D113" s="10"/>
      <c r="E113" s="10"/>
      <c r="F113" s="62"/>
      <c r="G113" s="10"/>
      <c r="H113" s="10"/>
      <c r="I113" s="10"/>
      <c r="J113" s="10"/>
      <c r="K113" s="10"/>
      <c r="L113" s="10"/>
      <c r="M113" s="10"/>
      <c r="N113" s="7"/>
      <c r="O113" s="19">
        <f>((H113-1)*(1-(IF(I113="no",0,'month 2'!$B$3)))+1)</f>
        <v>5.0000000000000044E-2</v>
      </c>
      <c r="P113" s="19">
        <f t="shared" si="2"/>
        <v>0</v>
      </c>
      <c r="Q1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" s="20">
        <f>IF(ISBLANK(N113),,IF(ISBLANK(H113),,(IF(N113="WON-EW",((((O113-1)*K113)*'month 2'!$B$2)+('month 2'!$B$2*(O113-1))),IF(N113="WON",((((O113-1)*K113)*'month 2'!$B$2)+('month 2'!$B$2*(O113-1))),IF(N113="PLACED",((((O113-1)*K113)*'month 2'!$B$2)-'month 2'!$B$2),IF(K113=0,-'month 2'!$B$2,IF(K113=0,-'month 2'!$B$2,-('month 2'!$B$2*2)))))))*D113))</f>
        <v>0</v>
      </c>
    </row>
    <row r="114" spans="1:91" ht="15" x14ac:dyDescent="0.2">
      <c r="A114" s="9"/>
      <c r="B114" s="6"/>
      <c r="C114" s="6"/>
      <c r="D114" s="10"/>
      <c r="E114" s="10"/>
      <c r="F114" s="62"/>
      <c r="G114" s="10"/>
      <c r="H114" s="10"/>
      <c r="I114" s="10"/>
      <c r="J114" s="10"/>
      <c r="K114" s="10"/>
      <c r="L114" s="10"/>
      <c r="M114" s="10"/>
      <c r="N114" s="7"/>
      <c r="O114" s="19">
        <f>((H114-1)*(1-(IF(I114="no",0,'month 2'!$B$3)))+1)</f>
        <v>5.0000000000000044E-2</v>
      </c>
      <c r="P114" s="19">
        <f t="shared" si="2"/>
        <v>0</v>
      </c>
      <c r="Q1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4" s="20">
        <f>IF(ISBLANK(N114),,IF(ISBLANK(H114),,(IF(N114="WON-EW",((((O114-1)*K114)*'month 2'!$B$2)+('month 2'!$B$2*(O114-1))),IF(N114="WON",((((O114-1)*K114)*'month 2'!$B$2)+('month 2'!$B$2*(O114-1))),IF(N114="PLACED",((((O114-1)*K114)*'month 2'!$B$2)-'month 2'!$B$2),IF(K114=0,-'month 2'!$B$2,IF(K114=0,-'month 2'!$B$2,-('month 2'!$B$2*2)))))))*D114))</f>
        <v>0</v>
      </c>
    </row>
    <row r="115" spans="1:91" ht="15" x14ac:dyDescent="0.2">
      <c r="A115" s="9"/>
      <c r="B115" s="6"/>
      <c r="C115" s="6"/>
      <c r="D115" s="10"/>
      <c r="E115" s="10"/>
      <c r="F115" s="62"/>
      <c r="G115" s="10"/>
      <c r="H115" s="10"/>
      <c r="I115" s="10"/>
      <c r="J115" s="10"/>
      <c r="K115" s="10"/>
      <c r="L115" s="10"/>
      <c r="M115" s="10"/>
      <c r="N115" s="7"/>
      <c r="O115" s="19">
        <f>((H115-1)*(1-(IF(I115="no",0,'month 2'!$B$3)))+1)</f>
        <v>5.0000000000000044E-2</v>
      </c>
      <c r="P115" s="19">
        <f t="shared" si="2"/>
        <v>0</v>
      </c>
      <c r="Q1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5" s="20">
        <f>IF(ISBLANK(N115),,IF(ISBLANK(H115),,(IF(N115="WON-EW",((((O115-1)*K115)*'month 2'!$B$2)+('month 2'!$B$2*(O115-1))),IF(N115="WON",((((O115-1)*K115)*'month 2'!$B$2)+('month 2'!$B$2*(O115-1))),IF(N115="PLACED",((((O115-1)*K115)*'month 2'!$B$2)-'month 2'!$B$2),IF(K115=0,-'month 2'!$B$2,IF(K115=0,-'month 2'!$B$2,-('month 2'!$B$2*2)))))))*D115))</f>
        <v>0</v>
      </c>
    </row>
    <row r="116" spans="1:91" ht="15" x14ac:dyDescent="0.2">
      <c r="A116" s="9"/>
      <c r="B116" s="6"/>
      <c r="C116" s="6"/>
      <c r="D116" s="10"/>
      <c r="E116" s="10"/>
      <c r="F116" s="62"/>
      <c r="G116" s="10"/>
      <c r="H116" s="10"/>
      <c r="I116" s="10"/>
      <c r="J116" s="10"/>
      <c r="K116" s="10"/>
      <c r="L116" s="10"/>
      <c r="M116" s="10"/>
      <c r="N116" s="7"/>
      <c r="O116" s="19">
        <f>((H116-1)*(1-(IF(I116="no",0,'month 2'!$B$3)))+1)</f>
        <v>5.0000000000000044E-2</v>
      </c>
      <c r="P116" s="19">
        <f t="shared" si="2"/>
        <v>0</v>
      </c>
      <c r="Q1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6" s="20">
        <f>IF(ISBLANK(N116),,IF(ISBLANK(H116),,(IF(N116="WON-EW",((((O116-1)*K116)*'month 2'!$B$2)+('month 2'!$B$2*(O116-1))),IF(N116="WON",((((O116-1)*K116)*'month 2'!$B$2)+('month 2'!$B$2*(O116-1))),IF(N116="PLACED",((((O116-1)*K116)*'month 2'!$B$2)-'month 2'!$B$2),IF(K116=0,-'month 2'!$B$2,IF(K116=0,-'month 2'!$B$2,-('month 2'!$B$2*2)))))))*D116))</f>
        <v>0</v>
      </c>
    </row>
    <row r="117" spans="1:91" s="30" customFormat="1" ht="15" x14ac:dyDescent="0.2">
      <c r="A117" s="9"/>
      <c r="B117" s="6"/>
      <c r="C117" s="6"/>
      <c r="D117" s="10"/>
      <c r="E117" s="10"/>
      <c r="F117" s="62"/>
      <c r="G117" s="10"/>
      <c r="H117" s="10"/>
      <c r="I117" s="10"/>
      <c r="J117" s="10"/>
      <c r="K117" s="10"/>
      <c r="L117" s="10"/>
      <c r="M117" s="10"/>
      <c r="N117" s="7"/>
      <c r="O117" s="19">
        <f>((H117-1)*(1-(IF(I117="no",0,'month 2'!$B$3)))+1)</f>
        <v>5.0000000000000044E-2</v>
      </c>
      <c r="P117" s="19">
        <f t="shared" si="2"/>
        <v>0</v>
      </c>
      <c r="Q1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7" s="20">
        <f>IF(ISBLANK(N117),,IF(ISBLANK(H117),,(IF(N117="WON-EW",((((O117-1)*K117)*'month 2'!$B$2)+('month 2'!$B$2*(O117-1))),IF(N117="WON",((((O117-1)*K117)*'month 2'!$B$2)+('month 2'!$B$2*(O117-1))),IF(N117="PLACED",((((O117-1)*K117)*'month 2'!$B$2)-'month 2'!$B$2),IF(K117=0,-'month 2'!$B$2,IF(K117=0,-'month 2'!$B$2,-('month 2'!$B$2*2)))))))*D117))</f>
        <v>0</v>
      </c>
    </row>
    <row r="118" spans="1:91" s="30" customFormat="1" ht="15" x14ac:dyDescent="0.2">
      <c r="A118" s="9"/>
      <c r="B118" s="6"/>
      <c r="C118" s="6"/>
      <c r="D118" s="10"/>
      <c r="E118" s="10"/>
      <c r="F118" s="62"/>
      <c r="G118" s="10"/>
      <c r="H118" s="10"/>
      <c r="I118" s="10"/>
      <c r="J118" s="10"/>
      <c r="K118" s="10"/>
      <c r="L118" s="10"/>
      <c r="M118" s="10"/>
      <c r="N118" s="7"/>
      <c r="O118" s="19">
        <f>((H118-1)*(1-(IF(I118="no",0,'month 2'!$B$3)))+1)</f>
        <v>5.0000000000000044E-2</v>
      </c>
      <c r="P118" s="19">
        <f t="shared" si="2"/>
        <v>0</v>
      </c>
      <c r="Q1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8" s="20">
        <f>IF(ISBLANK(N118),,IF(ISBLANK(H118),,(IF(N118="WON-EW",((((O118-1)*K118)*'month 2'!$B$2)+('month 2'!$B$2*(O118-1))),IF(N118="WON",((((O118-1)*K118)*'month 2'!$B$2)+('month 2'!$B$2*(O118-1))),IF(N118="PLACED",((((O118-1)*K118)*'month 2'!$B$2)-'month 2'!$B$2),IF(K118=0,-'month 2'!$B$2,IF(K118=0,-'month 2'!$B$2,-('month 2'!$B$2*2)))))))*D118))</f>
        <v>0</v>
      </c>
    </row>
    <row r="119" spans="1:91" s="30" customFormat="1" ht="15" x14ac:dyDescent="0.2">
      <c r="A119" s="9"/>
      <c r="B119" s="6"/>
      <c r="C119" s="6"/>
      <c r="D119" s="10"/>
      <c r="E119" s="10"/>
      <c r="F119" s="62"/>
      <c r="G119" s="10"/>
      <c r="H119" s="10"/>
      <c r="I119" s="10"/>
      <c r="J119" s="10"/>
      <c r="K119" s="10"/>
      <c r="L119" s="10"/>
      <c r="M119" s="10"/>
      <c r="N119" s="7"/>
      <c r="O119" s="19">
        <f>((H119-1)*(1-(IF(I119="no",0,'month 2'!$B$3)))+1)</f>
        <v>5.0000000000000044E-2</v>
      </c>
      <c r="P119" s="19">
        <f t="shared" si="2"/>
        <v>0</v>
      </c>
      <c r="Q1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9" s="20">
        <f>IF(ISBLANK(N119),,IF(ISBLANK(H119),,(IF(N119="WON-EW",((((O119-1)*K119)*'month 2'!$B$2)+('month 2'!$B$2*(O119-1))),IF(N119="WON",((((O119-1)*K119)*'month 2'!$B$2)+('month 2'!$B$2*(O119-1))),IF(N119="PLACED",((((O119-1)*K119)*'month 2'!$B$2)-'month 2'!$B$2),IF(K119=0,-'month 2'!$B$2,IF(K119=0,-'month 2'!$B$2,-('month 2'!$B$2*2)))))))*D119))</f>
        <v>0</v>
      </c>
    </row>
    <row r="120" spans="1:91" s="30" customFormat="1" ht="15" x14ac:dyDescent="0.2">
      <c r="A120" s="9"/>
      <c r="B120" s="6"/>
      <c r="C120" s="6"/>
      <c r="D120" s="10"/>
      <c r="E120" s="10"/>
      <c r="F120" s="62"/>
      <c r="G120" s="10"/>
      <c r="H120" s="10"/>
      <c r="I120" s="10"/>
      <c r="J120" s="10"/>
      <c r="K120" s="10"/>
      <c r="L120" s="10"/>
      <c r="M120" s="10"/>
      <c r="N120" s="7"/>
      <c r="O120" s="19">
        <f>((H120-1)*(1-(IF(I120="no",0,'month 2'!$B$3)))+1)</f>
        <v>5.0000000000000044E-2</v>
      </c>
      <c r="P120" s="19">
        <f t="shared" si="2"/>
        <v>0</v>
      </c>
      <c r="Q1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0" s="20">
        <f>IF(ISBLANK(N120),,IF(ISBLANK(H120),,(IF(N120="WON-EW",((((O120-1)*K120)*'month 2'!$B$2)+('month 2'!$B$2*(O120-1))),IF(N120="WON",((((O120-1)*K120)*'month 2'!$B$2)+('month 2'!$B$2*(O120-1))),IF(N120="PLACED",((((O120-1)*K120)*'month 2'!$B$2)-'month 2'!$B$2),IF(K120=0,-'month 2'!$B$2,IF(K120=0,-'month 2'!$B$2,-('month 2'!$B$2*2)))))))*D120))</f>
        <v>0</v>
      </c>
    </row>
    <row r="121" spans="1:91" s="51" customFormat="1" ht="15" x14ac:dyDescent="0.2">
      <c r="A121" s="9"/>
      <c r="B121" s="6"/>
      <c r="C121" s="6"/>
      <c r="D121" s="10"/>
      <c r="E121" s="10"/>
      <c r="F121" s="62"/>
      <c r="G121" s="10"/>
      <c r="H121" s="10"/>
      <c r="I121" s="10"/>
      <c r="J121" s="10"/>
      <c r="K121" s="10"/>
      <c r="L121" s="10"/>
      <c r="M121" s="10"/>
      <c r="N121" s="7"/>
      <c r="O121" s="19">
        <f>((H121-1)*(1-(IF(I121="no",0,'month 2'!$B$3)))+1)</f>
        <v>5.0000000000000044E-2</v>
      </c>
      <c r="P121" s="19">
        <f t="shared" si="2"/>
        <v>0</v>
      </c>
      <c r="Q1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1" s="20">
        <f>IF(ISBLANK(N121),,IF(ISBLANK(H121),,(IF(N121="WON-EW",((((O121-1)*K121)*'month 2'!$B$2)+('month 2'!$B$2*(O121-1))),IF(N121="WON",((((O121-1)*K121)*'month 2'!$B$2)+('month 2'!$B$2*(O121-1))),IF(N121="PLACED",((((O121-1)*K121)*'month 2'!$B$2)-'month 2'!$B$2),IF(K121=0,-'month 2'!$B$2,IF(K121=0,-'month 2'!$B$2,-('month 2'!$B$2*2)))))))*D121))</f>
        <v>0</v>
      </c>
      <c r="S121" s="30"/>
      <c r="T121" s="30"/>
      <c r="U121" s="30"/>
      <c r="V121" s="5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</row>
    <row r="122" spans="1:91" s="52" customFormat="1" ht="15" x14ac:dyDescent="0.2">
      <c r="A122" s="9"/>
      <c r="B122" s="6"/>
      <c r="C122" s="6"/>
      <c r="D122" s="10"/>
      <c r="E122" s="10"/>
      <c r="F122" s="62"/>
      <c r="G122" s="10"/>
      <c r="H122" s="10"/>
      <c r="I122" s="10"/>
      <c r="J122" s="10"/>
      <c r="K122" s="10"/>
      <c r="L122" s="10"/>
      <c r="M122" s="10"/>
      <c r="N122" s="7"/>
      <c r="O122" s="19">
        <f>((H122-1)*(1-(IF(I122="no",0,'month 2'!$B$3)))+1)</f>
        <v>5.0000000000000044E-2</v>
      </c>
      <c r="P122" s="19">
        <f t="shared" si="2"/>
        <v>0</v>
      </c>
      <c r="Q1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2" s="20">
        <f>IF(ISBLANK(N122),,IF(ISBLANK(H122),,(IF(N122="WON-EW",((((O122-1)*K122)*'month 2'!$B$2)+('month 2'!$B$2*(O122-1))),IF(N122="WON",((((O122-1)*K122)*'month 2'!$B$2)+('month 2'!$B$2*(O122-1))),IF(N122="PLACED",((((O122-1)*K122)*'month 2'!$B$2)-'month 2'!$B$2),IF(K122=0,-'month 2'!$B$2,IF(K122=0,-'month 2'!$B$2,-('month 2'!$B$2*2)))))))*D122))</f>
        <v>0</v>
      </c>
      <c r="S122" s="30"/>
      <c r="T122" s="30"/>
      <c r="U122" s="30"/>
      <c r="V122" s="53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</row>
    <row r="123" spans="1:91" s="52" customFormat="1" ht="15" x14ac:dyDescent="0.2">
      <c r="A123" s="9"/>
      <c r="B123" s="6"/>
      <c r="C123" s="6"/>
      <c r="D123" s="10"/>
      <c r="E123" s="10"/>
      <c r="F123" s="62"/>
      <c r="G123" s="10"/>
      <c r="H123" s="10"/>
      <c r="I123" s="10"/>
      <c r="J123" s="10"/>
      <c r="K123" s="10"/>
      <c r="L123" s="10"/>
      <c r="M123" s="10"/>
      <c r="N123" s="7"/>
      <c r="O123" s="19">
        <f>((H123-1)*(1-(IF(I123="no",0,'month 2'!$B$3)))+1)</f>
        <v>5.0000000000000044E-2</v>
      </c>
      <c r="P123" s="19">
        <f t="shared" si="2"/>
        <v>0</v>
      </c>
      <c r="Q1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3" s="20">
        <f>IF(ISBLANK(N123),,IF(ISBLANK(H123),,(IF(N123="WON-EW",((((O123-1)*K123)*'month 2'!$B$2)+('month 2'!$B$2*(O123-1))),IF(N123="WON",((((O123-1)*K123)*'month 2'!$B$2)+('month 2'!$B$2*(O123-1))),IF(N123="PLACED",((((O123-1)*K123)*'month 2'!$B$2)-'month 2'!$B$2),IF(K123=0,-'month 2'!$B$2,IF(K123=0,-'month 2'!$B$2,-('month 2'!$B$2*2)))))))*D123))</f>
        <v>0</v>
      </c>
      <c r="S123" s="30"/>
      <c r="T123" s="30"/>
      <c r="U123" s="30"/>
      <c r="V123" s="53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</row>
    <row r="124" spans="1:91" s="52" customFormat="1" ht="15" x14ac:dyDescent="0.2">
      <c r="A124" s="9"/>
      <c r="B124" s="6"/>
      <c r="C124" s="6"/>
      <c r="D124" s="10"/>
      <c r="E124" s="10"/>
      <c r="F124" s="62"/>
      <c r="G124" s="10"/>
      <c r="H124" s="10"/>
      <c r="I124" s="10"/>
      <c r="J124" s="10"/>
      <c r="K124" s="10"/>
      <c r="L124" s="10"/>
      <c r="M124" s="10"/>
      <c r="N124" s="7"/>
      <c r="O124" s="19">
        <f>((H124-1)*(1-(IF(I124="no",0,'month 2'!$B$3)))+1)</f>
        <v>5.0000000000000044E-2</v>
      </c>
      <c r="P124" s="19">
        <f t="shared" si="2"/>
        <v>0</v>
      </c>
      <c r="Q1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4" s="20">
        <f>IF(ISBLANK(N124),,IF(ISBLANK(H124),,(IF(N124="WON-EW",((((O124-1)*K124)*'month 2'!$B$2)+('month 2'!$B$2*(O124-1))),IF(N124="WON",((((O124-1)*K124)*'month 2'!$B$2)+('month 2'!$B$2*(O124-1))),IF(N124="PLACED",((((O124-1)*K124)*'month 2'!$B$2)-'month 2'!$B$2),IF(K124=0,-'month 2'!$B$2,IF(K124=0,-'month 2'!$B$2,-('month 2'!$B$2*2)))))))*D124))</f>
        <v>0</v>
      </c>
      <c r="S124" s="30"/>
      <c r="T124" s="30"/>
      <c r="U124" s="30"/>
      <c r="V124" s="53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</row>
    <row r="125" spans="1:91" s="52" customFormat="1" ht="15" x14ac:dyDescent="0.2">
      <c r="A125" s="9"/>
      <c r="B125" s="6"/>
      <c r="C125" s="6"/>
      <c r="D125" s="10"/>
      <c r="E125" s="10"/>
      <c r="F125" s="62"/>
      <c r="G125" s="10"/>
      <c r="H125" s="10"/>
      <c r="I125" s="10"/>
      <c r="J125" s="10"/>
      <c r="K125" s="10"/>
      <c r="L125" s="10"/>
      <c r="M125" s="10"/>
      <c r="N125" s="7"/>
      <c r="O125" s="19">
        <f>((H125-1)*(1-(IF(I125="no",0,'month 2'!$B$3)))+1)</f>
        <v>5.0000000000000044E-2</v>
      </c>
      <c r="P125" s="19">
        <f t="shared" si="2"/>
        <v>0</v>
      </c>
      <c r="Q1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5" s="20">
        <f>IF(ISBLANK(N125),,IF(ISBLANK(H125),,(IF(N125="WON-EW",((((O125-1)*K125)*'month 2'!$B$2)+('month 2'!$B$2*(O125-1))),IF(N125="WON",((((O125-1)*K125)*'month 2'!$B$2)+('month 2'!$B$2*(O125-1))),IF(N125="PLACED",((((O125-1)*K125)*'month 2'!$B$2)-'month 2'!$B$2),IF(K125=0,-'month 2'!$B$2,IF(K125=0,-'month 2'!$B$2,-('month 2'!$B$2*2)))))))*D125))</f>
        <v>0</v>
      </c>
      <c r="S125" s="30"/>
      <c r="T125" s="30"/>
      <c r="U125" s="30"/>
      <c r="V125" s="53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</row>
    <row r="126" spans="1:91" s="52" customFormat="1" ht="15" x14ac:dyDescent="0.2">
      <c r="A126" s="9"/>
      <c r="B126" s="6"/>
      <c r="C126" s="6"/>
      <c r="D126" s="10"/>
      <c r="E126" s="10"/>
      <c r="F126" s="62"/>
      <c r="G126" s="10"/>
      <c r="H126" s="10"/>
      <c r="I126" s="10"/>
      <c r="J126" s="10"/>
      <c r="K126" s="10"/>
      <c r="L126" s="10"/>
      <c r="M126" s="10"/>
      <c r="N126" s="7"/>
      <c r="O126" s="19">
        <f>((H126-1)*(1-(IF(I126="no",0,'month 2'!$B$3)))+1)</f>
        <v>5.0000000000000044E-2</v>
      </c>
      <c r="P126" s="19">
        <f t="shared" si="2"/>
        <v>0</v>
      </c>
      <c r="Q1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6" s="20">
        <f>IF(ISBLANK(N126),,IF(ISBLANK(H126),,(IF(N126="WON-EW",((((O126-1)*K126)*'month 2'!$B$2)+('month 2'!$B$2*(O126-1))),IF(N126="WON",((((O126-1)*K126)*'month 2'!$B$2)+('month 2'!$B$2*(O126-1))),IF(N126="PLACED",((((O126-1)*K126)*'month 2'!$B$2)-'month 2'!$B$2),IF(K126=0,-'month 2'!$B$2,IF(K126=0,-'month 2'!$B$2,-('month 2'!$B$2*2)))))))*D126))</f>
        <v>0</v>
      </c>
      <c r="S126" s="30"/>
      <c r="T126" s="30"/>
      <c r="U126" s="30"/>
      <c r="V126" s="53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</row>
    <row r="127" spans="1:91" s="52" customFormat="1" ht="15" x14ac:dyDescent="0.2">
      <c r="A127" s="9"/>
      <c r="B127" s="6"/>
      <c r="C127" s="6"/>
      <c r="D127" s="10"/>
      <c r="E127" s="10"/>
      <c r="F127" s="62"/>
      <c r="G127" s="10"/>
      <c r="H127" s="10"/>
      <c r="I127" s="10"/>
      <c r="J127" s="10"/>
      <c r="K127" s="10"/>
      <c r="L127" s="10"/>
      <c r="M127" s="10"/>
      <c r="N127" s="7"/>
      <c r="O127" s="19">
        <f>((H127-1)*(1-(IF(I127="no",0,'month 2'!$B$3)))+1)</f>
        <v>5.0000000000000044E-2</v>
      </c>
      <c r="P127" s="19">
        <f t="shared" si="2"/>
        <v>0</v>
      </c>
      <c r="Q1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7" s="20">
        <f>IF(ISBLANK(N127),,IF(ISBLANK(H127),,(IF(N127="WON-EW",((((O127-1)*K127)*'month 2'!$B$2)+('month 2'!$B$2*(O127-1))),IF(N127="WON",((((O127-1)*K127)*'month 2'!$B$2)+('month 2'!$B$2*(O127-1))),IF(N127="PLACED",((((O127-1)*K127)*'month 2'!$B$2)-'month 2'!$B$2),IF(K127=0,-'month 2'!$B$2,IF(K127=0,-'month 2'!$B$2,-('month 2'!$B$2*2)))))))*D127))</f>
        <v>0</v>
      </c>
      <c r="S127" s="30"/>
      <c r="T127" s="30"/>
      <c r="U127" s="30"/>
      <c r="V127" s="53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</row>
    <row r="128" spans="1:91" s="52" customFormat="1" ht="15" x14ac:dyDescent="0.2">
      <c r="A128" s="9"/>
      <c r="B128" s="6"/>
      <c r="C128" s="6"/>
      <c r="D128" s="10"/>
      <c r="E128" s="10"/>
      <c r="F128" s="62"/>
      <c r="G128" s="10"/>
      <c r="H128" s="10"/>
      <c r="I128" s="10"/>
      <c r="J128" s="10"/>
      <c r="K128" s="10"/>
      <c r="L128" s="10"/>
      <c r="M128" s="10"/>
      <c r="N128" s="7"/>
      <c r="O128" s="19">
        <f>((H128-1)*(1-(IF(I128="no",0,'month 2'!$B$3)))+1)</f>
        <v>5.0000000000000044E-2</v>
      </c>
      <c r="P128" s="19">
        <f t="shared" si="2"/>
        <v>0</v>
      </c>
      <c r="Q1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8" s="20">
        <f>IF(ISBLANK(N128),,IF(ISBLANK(H128),,(IF(N128="WON-EW",((((O128-1)*K128)*'month 2'!$B$2)+('month 2'!$B$2*(O128-1))),IF(N128="WON",((((O128-1)*K128)*'month 2'!$B$2)+('month 2'!$B$2*(O128-1))),IF(N128="PLACED",((((O128-1)*K128)*'month 2'!$B$2)-'month 2'!$B$2),IF(K128=0,-'month 2'!$B$2,IF(K128=0,-'month 2'!$B$2,-('month 2'!$B$2*2)))))))*D128))</f>
        <v>0</v>
      </c>
      <c r="S128" s="30"/>
      <c r="T128" s="30"/>
      <c r="U128" s="30"/>
      <c r="V128" s="53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</row>
    <row r="129" spans="1:91" s="52" customFormat="1" ht="15" x14ac:dyDescent="0.2">
      <c r="A129" s="9"/>
      <c r="B129" s="6"/>
      <c r="C129" s="6"/>
      <c r="D129" s="10"/>
      <c r="E129" s="10"/>
      <c r="F129" s="62"/>
      <c r="G129" s="10"/>
      <c r="H129" s="10"/>
      <c r="I129" s="10"/>
      <c r="J129" s="10"/>
      <c r="K129" s="10"/>
      <c r="L129" s="10"/>
      <c r="M129" s="10"/>
      <c r="N129" s="7"/>
      <c r="O129" s="19">
        <f>((H129-1)*(1-(IF(I129="no",0,'month 2'!$B$3)))+1)</f>
        <v>5.0000000000000044E-2</v>
      </c>
      <c r="P129" s="19">
        <f t="shared" si="2"/>
        <v>0</v>
      </c>
      <c r="Q1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9" s="20">
        <f>IF(ISBLANK(N129),,IF(ISBLANK(H129),,(IF(N129="WON-EW",((((O129-1)*K129)*'month 2'!$B$2)+('month 2'!$B$2*(O129-1))),IF(N129="WON",((((O129-1)*K129)*'month 2'!$B$2)+('month 2'!$B$2*(O129-1))),IF(N129="PLACED",((((O129-1)*K129)*'month 2'!$B$2)-'month 2'!$B$2),IF(K129=0,-'month 2'!$B$2,IF(K129=0,-'month 2'!$B$2,-('month 2'!$B$2*2)))))))*D129))</f>
        <v>0</v>
      </c>
      <c r="S129" s="30"/>
      <c r="T129" s="30"/>
      <c r="U129" s="30"/>
      <c r="V129" s="53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</row>
    <row r="130" spans="1:91" s="52" customFormat="1" ht="15" x14ac:dyDescent="0.2">
      <c r="A130" s="9"/>
      <c r="B130" s="6"/>
      <c r="C130" s="6"/>
      <c r="D130" s="10"/>
      <c r="E130" s="10"/>
      <c r="F130" s="62"/>
      <c r="G130" s="10"/>
      <c r="H130" s="10"/>
      <c r="I130" s="10"/>
      <c r="J130" s="10"/>
      <c r="K130" s="10"/>
      <c r="L130" s="10"/>
      <c r="M130" s="10"/>
      <c r="N130" s="7"/>
      <c r="O130" s="19">
        <f>((H130-1)*(1-(IF(I130="no",0,'month 2'!$B$3)))+1)</f>
        <v>5.0000000000000044E-2</v>
      </c>
      <c r="P130" s="19">
        <f t="shared" si="2"/>
        <v>0</v>
      </c>
      <c r="Q1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0" s="20">
        <f>IF(ISBLANK(N130),,IF(ISBLANK(H130),,(IF(N130="WON-EW",((((O130-1)*K130)*'month 2'!$B$2)+('month 2'!$B$2*(O130-1))),IF(N130="WON",((((O130-1)*K130)*'month 2'!$B$2)+('month 2'!$B$2*(O130-1))),IF(N130="PLACED",((((O130-1)*K130)*'month 2'!$B$2)-'month 2'!$B$2),IF(K130=0,-'month 2'!$B$2,IF(K130=0,-'month 2'!$B$2,-('month 2'!$B$2*2)))))))*D130))</f>
        <v>0</v>
      </c>
      <c r="S130" s="30"/>
      <c r="T130" s="30"/>
      <c r="U130" s="30"/>
      <c r="V130" s="53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</row>
    <row r="131" spans="1:91" s="52" customFormat="1" ht="15" x14ac:dyDescent="0.2">
      <c r="A131" s="9"/>
      <c r="B131" s="6"/>
      <c r="C131" s="6"/>
      <c r="D131" s="10"/>
      <c r="E131" s="10"/>
      <c r="F131" s="62"/>
      <c r="G131" s="10"/>
      <c r="H131" s="10"/>
      <c r="I131" s="10"/>
      <c r="J131" s="10"/>
      <c r="K131" s="10"/>
      <c r="L131" s="10"/>
      <c r="M131" s="10"/>
      <c r="N131" s="7"/>
      <c r="O131" s="19">
        <f>((H131-1)*(1-(IF(I131="no",0,'month 2'!$B$3)))+1)</f>
        <v>5.0000000000000044E-2</v>
      </c>
      <c r="P131" s="19">
        <f t="shared" si="2"/>
        <v>0</v>
      </c>
      <c r="Q1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1" s="20">
        <f>IF(ISBLANK(N131),,IF(ISBLANK(H131),,(IF(N131="WON-EW",((((O131-1)*K131)*'month 2'!$B$2)+('month 2'!$B$2*(O131-1))),IF(N131="WON",((((O131-1)*K131)*'month 2'!$B$2)+('month 2'!$B$2*(O131-1))),IF(N131="PLACED",((((O131-1)*K131)*'month 2'!$B$2)-'month 2'!$B$2),IF(K131=0,-'month 2'!$B$2,IF(K131=0,-'month 2'!$B$2,-('month 2'!$B$2*2)))))))*D131))</f>
        <v>0</v>
      </c>
      <c r="S131" s="30"/>
      <c r="T131" s="30"/>
      <c r="U131" s="30"/>
      <c r="V131" s="53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</row>
    <row r="132" spans="1:91" s="52" customFormat="1" ht="15" x14ac:dyDescent="0.2">
      <c r="A132" s="9"/>
      <c r="B132" s="6"/>
      <c r="C132" s="6"/>
      <c r="D132" s="10"/>
      <c r="E132" s="10"/>
      <c r="F132" s="62"/>
      <c r="G132" s="10"/>
      <c r="H132" s="10"/>
      <c r="I132" s="10"/>
      <c r="J132" s="10"/>
      <c r="K132" s="10"/>
      <c r="L132" s="10"/>
      <c r="M132" s="10"/>
      <c r="N132" s="7"/>
      <c r="O132" s="19">
        <f>((H132-1)*(1-(IF(I132="no",0,'month 2'!$B$3)))+1)</f>
        <v>5.0000000000000044E-2</v>
      </c>
      <c r="P132" s="19">
        <f t="shared" si="2"/>
        <v>0</v>
      </c>
      <c r="Q1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2" s="20">
        <f>IF(ISBLANK(N132),,IF(ISBLANK(H132),,(IF(N132="WON-EW",((((O132-1)*K132)*'month 2'!$B$2)+('month 2'!$B$2*(O132-1))),IF(N132="WON",((((O132-1)*K132)*'month 2'!$B$2)+('month 2'!$B$2*(O132-1))),IF(N132="PLACED",((((O132-1)*K132)*'month 2'!$B$2)-'month 2'!$B$2),IF(K132=0,-'month 2'!$B$2,IF(K132=0,-'month 2'!$B$2,-('month 2'!$B$2*2)))))))*D132))</f>
        <v>0</v>
      </c>
      <c r="S132" s="30"/>
      <c r="T132" s="30"/>
      <c r="U132" s="30"/>
      <c r="V132" s="53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</row>
    <row r="133" spans="1:91" s="52" customFormat="1" ht="15" x14ac:dyDescent="0.2">
      <c r="A133" s="9"/>
      <c r="B133" s="6"/>
      <c r="C133" s="6"/>
      <c r="D133" s="10"/>
      <c r="E133" s="10"/>
      <c r="F133" s="62"/>
      <c r="G133" s="10"/>
      <c r="H133" s="10"/>
      <c r="I133" s="10"/>
      <c r="J133" s="10"/>
      <c r="K133" s="10"/>
      <c r="L133" s="10"/>
      <c r="M133" s="10"/>
      <c r="N133" s="7"/>
      <c r="O133" s="19">
        <f>((H133-1)*(1-(IF(I133="no",0,'month 2'!$B$3)))+1)</f>
        <v>5.0000000000000044E-2</v>
      </c>
      <c r="P133" s="19">
        <f t="shared" si="2"/>
        <v>0</v>
      </c>
      <c r="Q1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3" s="20">
        <f>IF(ISBLANK(N133),,IF(ISBLANK(H133),,(IF(N133="WON-EW",((((O133-1)*K133)*'month 2'!$B$2)+('month 2'!$B$2*(O133-1))),IF(N133="WON",((((O133-1)*K133)*'month 2'!$B$2)+('month 2'!$B$2*(O133-1))),IF(N133="PLACED",((((O133-1)*K133)*'month 2'!$B$2)-'month 2'!$B$2),IF(K133=0,-'month 2'!$B$2,IF(K133=0,-'month 2'!$B$2,-('month 2'!$B$2*2)))))))*D133))</f>
        <v>0</v>
      </c>
      <c r="S133" s="30"/>
      <c r="T133" s="30"/>
      <c r="U133" s="30"/>
      <c r="V133" s="53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</row>
    <row r="134" spans="1:91" s="52" customFormat="1" ht="15" x14ac:dyDescent="0.2">
      <c r="A134" s="9"/>
      <c r="B134" s="6"/>
      <c r="C134" s="6"/>
      <c r="D134" s="10"/>
      <c r="E134" s="10"/>
      <c r="F134" s="62"/>
      <c r="G134" s="10"/>
      <c r="H134" s="10"/>
      <c r="I134" s="10"/>
      <c r="J134" s="10"/>
      <c r="K134" s="10"/>
      <c r="L134" s="10"/>
      <c r="M134" s="10"/>
      <c r="N134" s="7"/>
      <c r="O134" s="19">
        <f>((H134-1)*(1-(IF(I134="no",0,'month 2'!$B$3)))+1)</f>
        <v>5.0000000000000044E-2</v>
      </c>
      <c r="P134" s="19">
        <f t="shared" si="2"/>
        <v>0</v>
      </c>
      <c r="Q1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4" s="20">
        <f>IF(ISBLANK(N134),,IF(ISBLANK(H134),,(IF(N134="WON-EW",((((O134-1)*K134)*'month 2'!$B$2)+('month 2'!$B$2*(O134-1))),IF(N134="WON",((((O134-1)*K134)*'month 2'!$B$2)+('month 2'!$B$2*(O134-1))),IF(N134="PLACED",((((O134-1)*K134)*'month 2'!$B$2)-'month 2'!$B$2),IF(K134=0,-'month 2'!$B$2,IF(K134=0,-'month 2'!$B$2,-('month 2'!$B$2*2)))))))*D134))</f>
        <v>0</v>
      </c>
      <c r="S134" s="30"/>
      <c r="T134" s="30"/>
      <c r="U134" s="30"/>
      <c r="V134" s="53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</row>
    <row r="135" spans="1:91" s="52" customFormat="1" ht="15.75" x14ac:dyDescent="0.25">
      <c r="A135" s="9"/>
      <c r="B135" s="6"/>
      <c r="C135" s="6"/>
      <c r="D135" s="10"/>
      <c r="E135" s="10"/>
      <c r="F135" s="62"/>
      <c r="G135" s="10"/>
      <c r="H135" s="10"/>
      <c r="I135" s="10"/>
      <c r="J135" s="10"/>
      <c r="K135" s="10"/>
      <c r="L135" s="10"/>
      <c r="M135" s="10"/>
      <c r="N135" s="7"/>
      <c r="O135" s="19">
        <f>((H135-1)*(1-(IF(I135="no",0,'month 2'!$B$3)))+1)</f>
        <v>5.0000000000000044E-2</v>
      </c>
      <c r="P135" s="19">
        <f t="shared" si="2"/>
        <v>0</v>
      </c>
      <c r="Q1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5" s="20">
        <f>IF(ISBLANK(N135),,IF(ISBLANK(H135),,(IF(N135="WON-EW",((((O135-1)*K135)*'month 2'!$B$2)+('month 2'!$B$2*(O135-1))),IF(N135="WON",((((O135-1)*K135)*'month 2'!$B$2)+('month 2'!$B$2*(O135-1))),IF(N135="PLACED",((((O135-1)*K135)*'month 2'!$B$2)-'month 2'!$B$2),IF(K135=0,-'month 2'!$B$2,IF(K135=0,-'month 2'!$B$2,-('month 2'!$B$2*2)))))))*D135))</f>
        <v>0</v>
      </c>
      <c r="S135" s="30"/>
      <c r="T135" s="54"/>
      <c r="U135" s="30"/>
      <c r="V135" s="53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</row>
    <row r="136" spans="1:91" s="52" customFormat="1" ht="15" x14ac:dyDescent="0.2">
      <c r="A136" s="9"/>
      <c r="B136" s="6"/>
      <c r="C136" s="6"/>
      <c r="D136" s="10"/>
      <c r="E136" s="10"/>
      <c r="F136" s="62"/>
      <c r="G136" s="10"/>
      <c r="H136" s="10"/>
      <c r="I136" s="10"/>
      <c r="J136" s="10"/>
      <c r="K136" s="10"/>
      <c r="L136" s="10"/>
      <c r="M136" s="10"/>
      <c r="N136" s="7"/>
      <c r="O136" s="19">
        <f>((H136-1)*(1-(IF(I136="no",0,'month 2'!$B$3)))+1)</f>
        <v>5.0000000000000044E-2</v>
      </c>
      <c r="P136" s="19">
        <f t="shared" si="2"/>
        <v>0</v>
      </c>
      <c r="Q1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6" s="20">
        <f>IF(ISBLANK(N136),,IF(ISBLANK(H136),,(IF(N136="WON-EW",((((O136-1)*K136)*'month 2'!$B$2)+('month 2'!$B$2*(O136-1))),IF(N136="WON",((((O136-1)*K136)*'month 2'!$B$2)+('month 2'!$B$2*(O136-1))),IF(N136="PLACED",((((O136-1)*K136)*'month 2'!$B$2)-'month 2'!$B$2),IF(K136=0,-'month 2'!$B$2,IF(K136=0,-'month 2'!$B$2,-('month 2'!$B$2*2)))))))*D136))</f>
        <v>0</v>
      </c>
      <c r="S136" s="30"/>
      <c r="T136" s="30"/>
      <c r="U136" s="30"/>
      <c r="V136" s="53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</row>
    <row r="137" spans="1:91" s="52" customFormat="1" ht="15" x14ac:dyDescent="0.2">
      <c r="A137" s="9"/>
      <c r="B137" s="6"/>
      <c r="C137" s="6"/>
      <c r="D137" s="10"/>
      <c r="E137" s="10"/>
      <c r="F137" s="62"/>
      <c r="G137" s="10"/>
      <c r="H137" s="10"/>
      <c r="I137" s="10"/>
      <c r="J137" s="10"/>
      <c r="K137" s="10"/>
      <c r="L137" s="10"/>
      <c r="M137" s="10"/>
      <c r="N137" s="7"/>
      <c r="O137" s="19">
        <f>((H137-1)*(1-(IF(I137="no",0,'month 2'!$B$3)))+1)</f>
        <v>5.0000000000000044E-2</v>
      </c>
      <c r="P137" s="19">
        <f t="shared" si="2"/>
        <v>0</v>
      </c>
      <c r="Q1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7" s="20">
        <f>IF(ISBLANK(N137),,IF(ISBLANK(H137),,(IF(N137="WON-EW",((((O137-1)*K137)*'month 2'!$B$2)+('month 2'!$B$2*(O137-1))),IF(N137="WON",((((O137-1)*K137)*'month 2'!$B$2)+('month 2'!$B$2*(O137-1))),IF(N137="PLACED",((((O137-1)*K137)*'month 2'!$B$2)-'month 2'!$B$2),IF(K137=0,-'month 2'!$B$2,IF(K137=0,-'month 2'!$B$2,-('month 2'!$B$2*2)))))))*D137))</f>
        <v>0</v>
      </c>
      <c r="S137" s="30"/>
      <c r="T137" s="30"/>
      <c r="U137" s="30"/>
      <c r="V137" s="53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</row>
    <row r="138" spans="1:91" s="52" customFormat="1" ht="15" x14ac:dyDescent="0.2">
      <c r="A138" s="9"/>
      <c r="B138" s="6"/>
      <c r="C138" s="6"/>
      <c r="D138" s="10"/>
      <c r="E138" s="10"/>
      <c r="F138" s="62"/>
      <c r="G138" s="10"/>
      <c r="H138" s="10"/>
      <c r="I138" s="10"/>
      <c r="J138" s="10"/>
      <c r="K138" s="10"/>
      <c r="L138" s="10"/>
      <c r="M138" s="10"/>
      <c r="N138" s="7"/>
      <c r="O138" s="19">
        <f>((H138-1)*(1-(IF(I138="no",0,'month 2'!$B$3)))+1)</f>
        <v>5.0000000000000044E-2</v>
      </c>
      <c r="P138" s="19">
        <f t="shared" si="2"/>
        <v>0</v>
      </c>
      <c r="Q1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8" s="20">
        <f>IF(ISBLANK(N138),,IF(ISBLANK(H138),,(IF(N138="WON-EW",((((O138-1)*K138)*'month 2'!$B$2)+('month 2'!$B$2*(O138-1))),IF(N138="WON",((((O138-1)*K138)*'month 2'!$B$2)+('month 2'!$B$2*(O138-1))),IF(N138="PLACED",((((O138-1)*K138)*'month 2'!$B$2)-'month 2'!$B$2),IF(K138=0,-'month 2'!$B$2,IF(K138=0,-'month 2'!$B$2,-('month 2'!$B$2*2)))))))*D138))</f>
        <v>0</v>
      </c>
      <c r="S138" s="30"/>
      <c r="T138" s="30"/>
      <c r="U138" s="30"/>
      <c r="V138" s="53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</row>
    <row r="139" spans="1:91" s="52" customFormat="1" ht="15" x14ac:dyDescent="0.2">
      <c r="A139" s="9"/>
      <c r="B139" s="6"/>
      <c r="C139" s="6"/>
      <c r="D139" s="10"/>
      <c r="E139" s="10"/>
      <c r="F139" s="62"/>
      <c r="G139" s="10"/>
      <c r="H139" s="10"/>
      <c r="I139" s="10"/>
      <c r="J139" s="10"/>
      <c r="K139" s="10"/>
      <c r="L139" s="10"/>
      <c r="M139" s="10"/>
      <c r="N139" s="7"/>
      <c r="O139" s="19">
        <f>((H139-1)*(1-(IF(I139="no",0,'month 2'!$B$3)))+1)</f>
        <v>5.0000000000000044E-2</v>
      </c>
      <c r="P139" s="19">
        <f t="shared" si="2"/>
        <v>0</v>
      </c>
      <c r="Q1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9" s="20">
        <f>IF(ISBLANK(N139),,IF(ISBLANK(H139),,(IF(N139="WON-EW",((((O139-1)*K139)*'month 2'!$B$2)+('month 2'!$B$2*(O139-1))),IF(N139="WON",((((O139-1)*K139)*'month 2'!$B$2)+('month 2'!$B$2*(O139-1))),IF(N139="PLACED",((((O139-1)*K139)*'month 2'!$B$2)-'month 2'!$B$2),IF(K139=0,-'month 2'!$B$2,IF(K139=0,-'month 2'!$B$2,-('month 2'!$B$2*2)))))))*D139))</f>
        <v>0</v>
      </c>
      <c r="S139" s="30"/>
      <c r="T139" s="30"/>
      <c r="U139" s="30"/>
      <c r="V139" s="53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</row>
    <row r="140" spans="1:91" s="52" customFormat="1" ht="15" x14ac:dyDescent="0.2">
      <c r="A140" s="9"/>
      <c r="B140" s="6"/>
      <c r="C140" s="6"/>
      <c r="D140" s="10"/>
      <c r="E140" s="10"/>
      <c r="F140" s="62"/>
      <c r="G140" s="10"/>
      <c r="H140" s="10"/>
      <c r="I140" s="10"/>
      <c r="J140" s="10"/>
      <c r="K140" s="10"/>
      <c r="L140" s="10"/>
      <c r="M140" s="10"/>
      <c r="N140" s="7"/>
      <c r="O140" s="19">
        <f>((H140-1)*(1-(IF(I140="no",0,'month 2'!$B$3)))+1)</f>
        <v>5.0000000000000044E-2</v>
      </c>
      <c r="P140" s="19">
        <f t="shared" si="2"/>
        <v>0</v>
      </c>
      <c r="Q1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0" s="20">
        <f>IF(ISBLANK(N140),,IF(ISBLANK(H140),,(IF(N140="WON-EW",((((O140-1)*K140)*'month 2'!$B$2)+('month 2'!$B$2*(O140-1))),IF(N140="WON",((((O140-1)*K140)*'month 2'!$B$2)+('month 2'!$B$2*(O140-1))),IF(N140="PLACED",((((O140-1)*K140)*'month 2'!$B$2)-'month 2'!$B$2),IF(K140=0,-'month 2'!$B$2,IF(K140=0,-'month 2'!$B$2,-('month 2'!$B$2*2)))))))*D140))</f>
        <v>0</v>
      </c>
      <c r="S140" s="30"/>
      <c r="T140" s="30"/>
      <c r="U140" s="30"/>
      <c r="V140" s="53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</row>
    <row r="141" spans="1:91" s="52" customFormat="1" ht="15" x14ac:dyDescent="0.2">
      <c r="A141" s="9"/>
      <c r="B141" s="6"/>
      <c r="C141" s="6"/>
      <c r="D141" s="10"/>
      <c r="E141" s="10"/>
      <c r="F141" s="62"/>
      <c r="G141" s="10"/>
      <c r="H141" s="10"/>
      <c r="I141" s="10"/>
      <c r="J141" s="10"/>
      <c r="K141" s="10"/>
      <c r="L141" s="10"/>
      <c r="M141" s="10"/>
      <c r="N141" s="7"/>
      <c r="O141" s="19">
        <f>((H141-1)*(1-(IF(I141="no",0,'month 2'!$B$3)))+1)</f>
        <v>5.0000000000000044E-2</v>
      </c>
      <c r="P141" s="19">
        <f t="shared" si="2"/>
        <v>0</v>
      </c>
      <c r="Q1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1" s="20">
        <f>IF(ISBLANK(N141),,IF(ISBLANK(H141),,(IF(N141="WON-EW",((((O141-1)*K141)*'month 2'!$B$2)+('month 2'!$B$2*(O141-1))),IF(N141="WON",((((O141-1)*K141)*'month 2'!$B$2)+('month 2'!$B$2*(O141-1))),IF(N141="PLACED",((((O141-1)*K141)*'month 2'!$B$2)-'month 2'!$B$2),IF(K141=0,-'month 2'!$B$2,IF(K141=0,-'month 2'!$B$2,-('month 2'!$B$2*2)))))))*D141))</f>
        <v>0</v>
      </c>
      <c r="S141" s="30"/>
      <c r="T141" s="30"/>
      <c r="U141" s="30"/>
      <c r="V141" s="53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</row>
    <row r="142" spans="1:91" s="52" customFormat="1" ht="15" x14ac:dyDescent="0.2">
      <c r="A142" s="9"/>
      <c r="B142" s="6"/>
      <c r="C142" s="6"/>
      <c r="D142" s="10"/>
      <c r="E142" s="10"/>
      <c r="F142" s="62"/>
      <c r="G142" s="10"/>
      <c r="H142" s="10"/>
      <c r="I142" s="10"/>
      <c r="J142" s="10"/>
      <c r="K142" s="10"/>
      <c r="L142" s="10"/>
      <c r="M142" s="10"/>
      <c r="N142" s="7"/>
      <c r="O142" s="19">
        <f>((H142-1)*(1-(IF(I142="no",0,'month 2'!$B$3)))+1)</f>
        <v>5.0000000000000044E-2</v>
      </c>
      <c r="P142" s="19">
        <f t="shared" si="2"/>
        <v>0</v>
      </c>
      <c r="Q1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2" s="20">
        <f>IF(ISBLANK(N142),,IF(ISBLANK(H142),,(IF(N142="WON-EW",((((O142-1)*K142)*'month 2'!$B$2)+('month 2'!$B$2*(O142-1))),IF(N142="WON",((((O142-1)*K142)*'month 2'!$B$2)+('month 2'!$B$2*(O142-1))),IF(N142="PLACED",((((O142-1)*K142)*'month 2'!$B$2)-'month 2'!$B$2),IF(K142=0,-'month 2'!$B$2,IF(K142=0,-'month 2'!$B$2,-('month 2'!$B$2*2)))))))*D142))</f>
        <v>0</v>
      </c>
      <c r="S142" s="30"/>
      <c r="T142" s="30"/>
      <c r="U142" s="30"/>
      <c r="V142" s="53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</row>
    <row r="143" spans="1:91" s="52" customFormat="1" ht="15" x14ac:dyDescent="0.2">
      <c r="A143" s="9"/>
      <c r="B143" s="6"/>
      <c r="C143" s="6"/>
      <c r="D143" s="10"/>
      <c r="E143" s="10"/>
      <c r="F143" s="62"/>
      <c r="G143" s="10"/>
      <c r="H143" s="10"/>
      <c r="I143" s="10"/>
      <c r="J143" s="10"/>
      <c r="K143" s="10"/>
      <c r="L143" s="10"/>
      <c r="M143" s="10"/>
      <c r="N143" s="7"/>
      <c r="O143" s="19">
        <f>((H143-1)*(1-(IF(I143="no",0,'month 2'!$B$3)))+1)</f>
        <v>5.0000000000000044E-2</v>
      </c>
      <c r="P143" s="19">
        <f t="shared" si="2"/>
        <v>0</v>
      </c>
      <c r="Q1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3" s="20">
        <f>IF(ISBLANK(N143),,IF(ISBLANK(H143),,(IF(N143="WON-EW",((((O143-1)*K143)*'month 2'!$B$2)+('month 2'!$B$2*(O143-1))),IF(N143="WON",((((O143-1)*K143)*'month 2'!$B$2)+('month 2'!$B$2*(O143-1))),IF(N143="PLACED",((((O143-1)*K143)*'month 2'!$B$2)-'month 2'!$B$2),IF(K143=0,-'month 2'!$B$2,IF(K143=0,-'month 2'!$B$2,-('month 2'!$B$2*2)))))))*D143))</f>
        <v>0</v>
      </c>
      <c r="S143" s="30"/>
      <c r="T143" s="30"/>
      <c r="U143" s="30"/>
      <c r="V143" s="53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</row>
    <row r="144" spans="1:91" s="52" customFormat="1" ht="15" x14ac:dyDescent="0.2">
      <c r="A144" s="9"/>
      <c r="B144" s="6"/>
      <c r="C144" s="6"/>
      <c r="D144" s="10"/>
      <c r="E144" s="10"/>
      <c r="F144" s="62"/>
      <c r="G144" s="10"/>
      <c r="H144" s="10"/>
      <c r="I144" s="10"/>
      <c r="J144" s="10"/>
      <c r="K144" s="10"/>
      <c r="L144" s="10"/>
      <c r="M144" s="10"/>
      <c r="N144" s="7"/>
      <c r="O144" s="19">
        <f>((H144-1)*(1-(IF(I144="no",0,'month 2'!$B$3)))+1)</f>
        <v>5.0000000000000044E-2</v>
      </c>
      <c r="P144" s="19">
        <f t="shared" si="2"/>
        <v>0</v>
      </c>
      <c r="Q1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4" s="20">
        <f>IF(ISBLANK(N144),,IF(ISBLANK(H144),,(IF(N144="WON-EW",((((O144-1)*K144)*'month 2'!$B$2)+('month 2'!$B$2*(O144-1))),IF(N144="WON",((((O144-1)*K144)*'month 2'!$B$2)+('month 2'!$B$2*(O144-1))),IF(N144="PLACED",((((O144-1)*K144)*'month 2'!$B$2)-'month 2'!$B$2),IF(K144=0,-'month 2'!$B$2,IF(K144=0,-'month 2'!$B$2,-('month 2'!$B$2*2)))))))*D144))</f>
        <v>0</v>
      </c>
      <c r="S144" s="30"/>
      <c r="T144" s="30"/>
      <c r="U144" s="30"/>
      <c r="V144" s="53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</row>
    <row r="145" spans="1:91" s="52" customFormat="1" ht="15" x14ac:dyDescent="0.2">
      <c r="A145" s="9"/>
      <c r="B145" s="6"/>
      <c r="C145" s="6"/>
      <c r="D145" s="10"/>
      <c r="E145" s="10"/>
      <c r="F145" s="62"/>
      <c r="G145" s="10"/>
      <c r="H145" s="10"/>
      <c r="I145" s="10"/>
      <c r="J145" s="10"/>
      <c r="K145" s="10"/>
      <c r="L145" s="10"/>
      <c r="M145" s="10"/>
      <c r="N145" s="7"/>
      <c r="O145" s="19">
        <f>((H145-1)*(1-(IF(I145="no",0,'month 2'!$B$3)))+1)</f>
        <v>5.0000000000000044E-2</v>
      </c>
      <c r="P145" s="19">
        <f t="shared" si="2"/>
        <v>0</v>
      </c>
      <c r="Q1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5" s="20">
        <f>IF(ISBLANK(N145),,IF(ISBLANK(H145),,(IF(N145="WON-EW",((((O145-1)*K145)*'month 2'!$B$2)+('month 2'!$B$2*(O145-1))),IF(N145="WON",((((O145-1)*K145)*'month 2'!$B$2)+('month 2'!$B$2*(O145-1))),IF(N145="PLACED",((((O145-1)*K145)*'month 2'!$B$2)-'month 2'!$B$2),IF(K145=0,-'month 2'!$B$2,IF(K145=0,-'month 2'!$B$2,-('month 2'!$B$2*2)))))))*D145))</f>
        <v>0</v>
      </c>
      <c r="S145" s="30"/>
      <c r="T145" s="30"/>
      <c r="U145" s="30"/>
      <c r="V145" s="53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</row>
    <row r="146" spans="1:91" s="52" customFormat="1" ht="15" x14ac:dyDescent="0.2">
      <c r="A146" s="9"/>
      <c r="B146" s="6"/>
      <c r="C146" s="6"/>
      <c r="D146" s="10"/>
      <c r="E146" s="10"/>
      <c r="F146" s="62"/>
      <c r="G146" s="10"/>
      <c r="H146" s="10"/>
      <c r="I146" s="10"/>
      <c r="J146" s="10"/>
      <c r="K146" s="10"/>
      <c r="L146" s="10"/>
      <c r="M146" s="10"/>
      <c r="N146" s="7"/>
      <c r="O146" s="19">
        <f>((H146-1)*(1-(IF(I146="no",0,'month 2'!$B$3)))+1)</f>
        <v>5.0000000000000044E-2</v>
      </c>
      <c r="P146" s="19">
        <f t="shared" si="2"/>
        <v>0</v>
      </c>
      <c r="Q1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6" s="20">
        <f>IF(ISBLANK(N146),,IF(ISBLANK(H146),,(IF(N146="WON-EW",((((O146-1)*K146)*'month 2'!$B$2)+('month 2'!$B$2*(O146-1))),IF(N146="WON",((((O146-1)*K146)*'month 2'!$B$2)+('month 2'!$B$2*(O146-1))),IF(N146="PLACED",((((O146-1)*K146)*'month 2'!$B$2)-'month 2'!$B$2),IF(K146=0,-'month 2'!$B$2,IF(K146=0,-'month 2'!$B$2,-('month 2'!$B$2*2)))))))*D146))</f>
        <v>0</v>
      </c>
      <c r="S146" s="30"/>
      <c r="T146" s="30"/>
      <c r="U146" s="30"/>
      <c r="V146" s="53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</row>
    <row r="147" spans="1:91" s="52" customFormat="1" ht="15" x14ac:dyDescent="0.2">
      <c r="A147" s="9"/>
      <c r="B147" s="6"/>
      <c r="C147" s="6"/>
      <c r="D147" s="10"/>
      <c r="E147" s="10"/>
      <c r="F147" s="62"/>
      <c r="G147" s="10"/>
      <c r="H147" s="10"/>
      <c r="I147" s="10"/>
      <c r="J147" s="10"/>
      <c r="K147" s="10"/>
      <c r="L147" s="10"/>
      <c r="M147" s="10"/>
      <c r="N147" s="7"/>
      <c r="O147" s="19">
        <f>((H147-1)*(1-(IF(I147="no",0,'month 2'!$B$3)))+1)</f>
        <v>5.0000000000000044E-2</v>
      </c>
      <c r="P147" s="19">
        <f t="shared" si="2"/>
        <v>0</v>
      </c>
      <c r="Q1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7" s="20">
        <f>IF(ISBLANK(N147),,IF(ISBLANK(H147),,(IF(N147="WON-EW",((((O147-1)*K147)*'month 2'!$B$2)+('month 2'!$B$2*(O147-1))),IF(N147="WON",((((O147-1)*K147)*'month 2'!$B$2)+('month 2'!$B$2*(O147-1))),IF(N147="PLACED",((((O147-1)*K147)*'month 2'!$B$2)-'month 2'!$B$2),IF(K147=0,-'month 2'!$B$2,IF(K147=0,-'month 2'!$B$2,-('month 2'!$B$2*2)))))))*D147))</f>
        <v>0</v>
      </c>
      <c r="S147" s="30"/>
      <c r="T147" s="30"/>
      <c r="U147" s="30"/>
      <c r="V14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</row>
    <row r="148" spans="1:91" s="52" customFormat="1" ht="15" x14ac:dyDescent="0.2">
      <c r="A148" s="9"/>
      <c r="B148" s="6"/>
      <c r="C148" s="6"/>
      <c r="D148" s="10"/>
      <c r="E148" s="10"/>
      <c r="F148" s="62"/>
      <c r="G148" s="10"/>
      <c r="H148" s="10"/>
      <c r="I148" s="10"/>
      <c r="J148" s="10"/>
      <c r="K148" s="10"/>
      <c r="L148" s="10"/>
      <c r="M148" s="10"/>
      <c r="N148" s="7"/>
      <c r="O148" s="19">
        <f>((H148-1)*(1-(IF(I148="no",0,'month 2'!$B$3)))+1)</f>
        <v>5.0000000000000044E-2</v>
      </c>
      <c r="P148" s="19">
        <f t="shared" si="2"/>
        <v>0</v>
      </c>
      <c r="Q1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8" s="20">
        <f>IF(ISBLANK(N148),,IF(ISBLANK(H148),,(IF(N148="WON-EW",((((O148-1)*K148)*'month 2'!$B$2)+('month 2'!$B$2*(O148-1))),IF(N148="WON",((((O148-1)*K148)*'month 2'!$B$2)+('month 2'!$B$2*(O148-1))),IF(N148="PLACED",((((O148-1)*K148)*'month 2'!$B$2)-'month 2'!$B$2),IF(K148=0,-'month 2'!$B$2,IF(K148=0,-'month 2'!$B$2,-('month 2'!$B$2*2)))))))*D148))</f>
        <v>0</v>
      </c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</row>
    <row r="149" spans="1:91" s="52" customFormat="1" ht="15" x14ac:dyDescent="0.2">
      <c r="A149" s="9"/>
      <c r="B149" s="6"/>
      <c r="C149" s="6"/>
      <c r="D149" s="10"/>
      <c r="E149" s="10"/>
      <c r="F149" s="62"/>
      <c r="G149" s="10"/>
      <c r="H149" s="10"/>
      <c r="I149" s="10"/>
      <c r="J149" s="10"/>
      <c r="K149" s="10"/>
      <c r="L149" s="10"/>
      <c r="M149" s="10"/>
      <c r="N149" s="7"/>
      <c r="O149" s="19">
        <f>((H149-1)*(1-(IF(I149="no",0,'month 2'!$B$3)))+1)</f>
        <v>5.0000000000000044E-2</v>
      </c>
      <c r="P149" s="19">
        <f t="shared" si="2"/>
        <v>0</v>
      </c>
      <c r="Q1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9" s="20">
        <f>IF(ISBLANK(N149),,IF(ISBLANK(H149),,(IF(N149="WON-EW",((((O149-1)*K149)*'month 2'!$B$2)+('month 2'!$B$2*(O149-1))),IF(N149="WON",((((O149-1)*K149)*'month 2'!$B$2)+('month 2'!$B$2*(O149-1))),IF(N149="PLACED",((((O149-1)*K149)*'month 2'!$B$2)-'month 2'!$B$2),IF(K149=0,-'month 2'!$B$2,IF(K149=0,-'month 2'!$B$2,-('month 2'!$B$2*2)))))))*D149))</f>
        <v>0</v>
      </c>
      <c r="S149" s="30"/>
      <c r="T149" s="30"/>
      <c r="U149" s="30"/>
      <c r="V149" s="53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</row>
    <row r="150" spans="1:91" s="52" customFormat="1" ht="15" x14ac:dyDescent="0.2">
      <c r="A150" s="9"/>
      <c r="B150" s="6"/>
      <c r="C150" s="6"/>
      <c r="D150" s="10"/>
      <c r="E150" s="10"/>
      <c r="F150" s="62"/>
      <c r="G150" s="10"/>
      <c r="H150" s="10"/>
      <c r="I150" s="10"/>
      <c r="J150" s="10"/>
      <c r="K150" s="10"/>
      <c r="L150" s="10"/>
      <c r="M150" s="10"/>
      <c r="N150" s="7"/>
      <c r="O150" s="19">
        <f>((H150-1)*(1-(IF(I150="no",0,'month 2'!$B$3)))+1)</f>
        <v>5.0000000000000044E-2</v>
      </c>
      <c r="P150" s="19">
        <f t="shared" si="2"/>
        <v>0</v>
      </c>
      <c r="Q1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0" s="20">
        <f>IF(ISBLANK(N150),,IF(ISBLANK(H150),,(IF(N150="WON-EW",((((O150-1)*K150)*'month 2'!$B$2)+('month 2'!$B$2*(O150-1))),IF(N150="WON",((((O150-1)*K150)*'month 2'!$B$2)+('month 2'!$B$2*(O150-1))),IF(N150="PLACED",((((O150-1)*K150)*'month 2'!$B$2)-'month 2'!$B$2),IF(K150=0,-'month 2'!$B$2,IF(K150=0,-'month 2'!$B$2,-('month 2'!$B$2*2)))))))*D150))</f>
        <v>0</v>
      </c>
      <c r="S150" s="30"/>
      <c r="T150" s="30"/>
      <c r="U150" s="30"/>
      <c r="V150" s="53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</row>
    <row r="151" spans="1:91" s="52" customFormat="1" ht="15" x14ac:dyDescent="0.2">
      <c r="A151" s="9"/>
      <c r="B151" s="6"/>
      <c r="C151" s="6"/>
      <c r="D151" s="10"/>
      <c r="E151" s="10"/>
      <c r="F151" s="62"/>
      <c r="G151" s="10"/>
      <c r="H151" s="10"/>
      <c r="I151" s="10"/>
      <c r="J151" s="10"/>
      <c r="K151" s="10"/>
      <c r="L151" s="10"/>
      <c r="M151" s="10"/>
      <c r="N151" s="7"/>
      <c r="O151" s="19">
        <f>((H151-1)*(1-(IF(I151="no",0,'month 2'!$B$3)))+1)</f>
        <v>5.0000000000000044E-2</v>
      </c>
      <c r="P151" s="19">
        <f t="shared" si="2"/>
        <v>0</v>
      </c>
      <c r="Q1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1" s="20">
        <f>IF(ISBLANK(N151),,IF(ISBLANK(H151),,(IF(N151="WON-EW",((((O151-1)*K151)*'month 2'!$B$2)+('month 2'!$B$2*(O151-1))),IF(N151="WON",((((O151-1)*K151)*'month 2'!$B$2)+('month 2'!$B$2*(O151-1))),IF(N151="PLACED",((((O151-1)*K151)*'month 2'!$B$2)-'month 2'!$B$2),IF(K151=0,-'month 2'!$B$2,IF(K151=0,-'month 2'!$B$2,-('month 2'!$B$2*2)))))))*D151))</f>
        <v>0</v>
      </c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</row>
    <row r="152" spans="1:91" s="52" customFormat="1" ht="15" x14ac:dyDescent="0.2">
      <c r="A152" s="9"/>
      <c r="B152" s="6"/>
      <c r="C152" s="6"/>
      <c r="D152" s="10"/>
      <c r="E152" s="10"/>
      <c r="F152" s="62"/>
      <c r="G152" s="10"/>
      <c r="H152" s="10"/>
      <c r="I152" s="10"/>
      <c r="J152" s="10"/>
      <c r="K152" s="10"/>
      <c r="L152" s="10"/>
      <c r="M152" s="10"/>
      <c r="N152" s="7"/>
      <c r="O152" s="19">
        <f>((H152-1)*(1-(IF(I152="no",0,'month 2'!$B$3)))+1)</f>
        <v>5.0000000000000044E-2</v>
      </c>
      <c r="P152" s="19">
        <f t="shared" si="2"/>
        <v>0</v>
      </c>
      <c r="Q1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2" s="20">
        <f>IF(ISBLANK(N152),,IF(ISBLANK(H152),,(IF(N152="WON-EW",((((O152-1)*K152)*'month 2'!$B$2)+('month 2'!$B$2*(O152-1))),IF(N152="WON",((((O152-1)*K152)*'month 2'!$B$2)+('month 2'!$B$2*(O152-1))),IF(N152="PLACED",((((O152-1)*K152)*'month 2'!$B$2)-'month 2'!$B$2),IF(K152=0,-'month 2'!$B$2,IF(K152=0,-'month 2'!$B$2,-('month 2'!$B$2*2)))))))*D152))</f>
        <v>0</v>
      </c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</row>
    <row r="153" spans="1:91" s="52" customFormat="1" ht="15" x14ac:dyDescent="0.2">
      <c r="A153" s="9"/>
      <c r="B153" s="6"/>
      <c r="C153" s="6"/>
      <c r="D153" s="10"/>
      <c r="E153" s="10"/>
      <c r="F153" s="62"/>
      <c r="G153" s="10"/>
      <c r="H153" s="10"/>
      <c r="I153" s="10"/>
      <c r="J153" s="10"/>
      <c r="K153" s="10"/>
      <c r="L153" s="10"/>
      <c r="M153" s="10"/>
      <c r="N153" s="7"/>
      <c r="O153" s="19">
        <f>((H153-1)*(1-(IF(I153="no",0,'month 2'!$B$3)))+1)</f>
        <v>5.0000000000000044E-2</v>
      </c>
      <c r="P153" s="19">
        <f t="shared" si="2"/>
        <v>0</v>
      </c>
      <c r="Q1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3" s="20">
        <f>IF(ISBLANK(N153),,IF(ISBLANK(H153),,(IF(N153="WON-EW",((((O153-1)*K153)*'month 2'!$B$2)+('month 2'!$B$2*(O153-1))),IF(N153="WON",((((O153-1)*K153)*'month 2'!$B$2)+('month 2'!$B$2*(O153-1))),IF(N153="PLACED",((((O153-1)*K153)*'month 2'!$B$2)-'month 2'!$B$2),IF(K153=0,-'month 2'!$B$2,IF(K153=0,-'month 2'!$B$2,-('month 2'!$B$2*2)))))))*D153))</f>
        <v>0</v>
      </c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</row>
    <row r="154" spans="1:91" ht="15" x14ac:dyDescent="0.2">
      <c r="A154" s="9"/>
      <c r="B154" s="6"/>
      <c r="C154" s="6"/>
      <c r="D154" s="10"/>
      <c r="E154" s="10"/>
      <c r="F154" s="62"/>
      <c r="G154" s="10"/>
      <c r="H154" s="10"/>
      <c r="I154" s="10"/>
      <c r="J154" s="10"/>
      <c r="K154" s="10"/>
      <c r="L154" s="10"/>
      <c r="M154" s="10"/>
      <c r="N154" s="7"/>
      <c r="O154" s="19">
        <f>((H154-1)*(1-(IF(I154="no",0,'month 2'!$B$3)))+1)</f>
        <v>5.0000000000000044E-2</v>
      </c>
      <c r="P154" s="19">
        <f t="shared" si="2"/>
        <v>0</v>
      </c>
      <c r="Q1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4" s="20">
        <f>IF(ISBLANK(N154),,IF(ISBLANK(H154),,(IF(N154="WON-EW",((((O154-1)*K154)*'month 2'!$B$2)+('month 2'!$B$2*(O154-1))),IF(N154="WON",((((O154-1)*K154)*'month 2'!$B$2)+('month 2'!$B$2*(O154-1))),IF(N154="PLACED",((((O154-1)*K154)*'month 2'!$B$2)-'month 2'!$B$2),IF(K154=0,-'month 2'!$B$2,IF(K154=0,-'month 2'!$B$2,-('month 2'!$B$2*2)))))))*D154))</f>
        <v>0</v>
      </c>
    </row>
    <row r="155" spans="1:91" ht="15" x14ac:dyDescent="0.2">
      <c r="A155" s="9"/>
      <c r="B155" s="6"/>
      <c r="C155" s="6"/>
      <c r="D155" s="10"/>
      <c r="E155" s="10"/>
      <c r="F155" s="62"/>
      <c r="G155" s="10"/>
      <c r="H155" s="10"/>
      <c r="I155" s="10"/>
      <c r="J155" s="10"/>
      <c r="K155" s="10"/>
      <c r="L155" s="10"/>
      <c r="M155" s="10"/>
      <c r="N155" s="7"/>
      <c r="O155" s="19">
        <f>((H155-1)*(1-(IF(I155="no",0,'month 2'!$B$3)))+1)</f>
        <v>5.0000000000000044E-2</v>
      </c>
      <c r="P155" s="19">
        <f t="shared" si="2"/>
        <v>0</v>
      </c>
      <c r="Q1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5" s="20">
        <f>IF(ISBLANK(N155),,IF(ISBLANK(H155),,(IF(N155="WON-EW",((((O155-1)*K155)*'month 2'!$B$2)+('month 2'!$B$2*(O155-1))),IF(N155="WON",((((O155-1)*K155)*'month 2'!$B$2)+('month 2'!$B$2*(O155-1))),IF(N155="PLACED",((((O155-1)*K155)*'month 2'!$B$2)-'month 2'!$B$2),IF(K155=0,-'month 2'!$B$2,IF(K155=0,-'month 2'!$B$2,-('month 2'!$B$2*2)))))))*D155))</f>
        <v>0</v>
      </c>
    </row>
    <row r="156" spans="1:91" ht="15" x14ac:dyDescent="0.2">
      <c r="A156" s="9"/>
      <c r="B156" s="6"/>
      <c r="C156" s="6"/>
      <c r="D156" s="10"/>
      <c r="E156" s="10"/>
      <c r="F156" s="62"/>
      <c r="G156" s="10"/>
      <c r="H156" s="10"/>
      <c r="I156" s="10"/>
      <c r="J156" s="10"/>
      <c r="K156" s="10"/>
      <c r="L156" s="10"/>
      <c r="M156" s="10"/>
      <c r="N156" s="7"/>
      <c r="O156" s="19">
        <f>((H156-1)*(1-(IF(I156="no",0,'month 2'!$B$3)))+1)</f>
        <v>5.0000000000000044E-2</v>
      </c>
      <c r="P156" s="19">
        <f t="shared" si="2"/>
        <v>0</v>
      </c>
      <c r="Q1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6" s="20">
        <f>IF(ISBLANK(N156),,IF(ISBLANK(H156),,(IF(N156="WON-EW",((((O156-1)*K156)*'month 2'!$B$2)+('month 2'!$B$2*(O156-1))),IF(N156="WON",((((O156-1)*K156)*'month 2'!$B$2)+('month 2'!$B$2*(O156-1))),IF(N156="PLACED",((((O156-1)*K156)*'month 2'!$B$2)-'month 2'!$B$2),IF(K156=0,-'month 2'!$B$2,IF(K156=0,-'month 2'!$B$2,-('month 2'!$B$2*2)))))))*D156))</f>
        <v>0</v>
      </c>
    </row>
    <row r="157" spans="1:91" ht="15" x14ac:dyDescent="0.2">
      <c r="A157" s="9"/>
      <c r="B157" s="6"/>
      <c r="C157" s="6"/>
      <c r="D157" s="10"/>
      <c r="E157" s="10"/>
      <c r="F157" s="62"/>
      <c r="G157" s="10"/>
      <c r="H157" s="10"/>
      <c r="I157" s="10"/>
      <c r="J157" s="10"/>
      <c r="K157" s="10"/>
      <c r="L157" s="7"/>
      <c r="M157" s="7"/>
      <c r="N157" s="7"/>
      <c r="O157" s="19">
        <f>((H157-1)*(1-(IF(I157="no",0,'month 2'!$B$3)))+1)</f>
        <v>5.0000000000000044E-2</v>
      </c>
      <c r="P157" s="19">
        <f t="shared" si="2"/>
        <v>0</v>
      </c>
      <c r="Q1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7" s="20">
        <f>IF(ISBLANK(N157),,IF(ISBLANK(H157),,(IF(N157="WON-EW",((((O157-1)*K157)*'month 2'!$B$2)+('month 2'!$B$2*(O157-1))),IF(N157="WON",((((O157-1)*K157)*'month 2'!$B$2)+('month 2'!$B$2*(O157-1))),IF(N157="PLACED",((((O157-1)*K157)*'month 2'!$B$2)-'month 2'!$B$2),IF(K157=0,-'month 2'!$B$2,IF(K157=0,-'month 2'!$B$2,-('month 2'!$B$2*2)))))))*D157))</f>
        <v>0</v>
      </c>
    </row>
    <row r="158" spans="1:91" ht="15" x14ac:dyDescent="0.2">
      <c r="A158" s="9"/>
      <c r="B158" s="6"/>
      <c r="C158" s="6"/>
      <c r="D158" s="10"/>
      <c r="E158" s="10"/>
      <c r="F158" s="62"/>
      <c r="G158" s="10"/>
      <c r="H158" s="10"/>
      <c r="I158" s="10"/>
      <c r="J158" s="10"/>
      <c r="K158" s="10"/>
      <c r="L158" s="7"/>
      <c r="M158" s="7"/>
      <c r="N158" s="7"/>
      <c r="O158" s="19">
        <f>((H158-1)*(1-(IF(I158="no",0,'month 2'!$B$3)))+1)</f>
        <v>5.0000000000000044E-2</v>
      </c>
      <c r="P158" s="19">
        <f t="shared" si="2"/>
        <v>0</v>
      </c>
      <c r="Q1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8" s="20">
        <f>IF(ISBLANK(N158),,IF(ISBLANK(H158),,(IF(N158="WON-EW",((((O158-1)*K158)*'month 2'!$B$2)+('month 2'!$B$2*(O158-1))),IF(N158="WON",((((O158-1)*K158)*'month 2'!$B$2)+('month 2'!$B$2*(O158-1))),IF(N158="PLACED",((((O158-1)*K158)*'month 2'!$B$2)-'month 2'!$B$2),IF(K158=0,-'month 2'!$B$2,IF(K158=0,-'month 2'!$B$2,-('month 2'!$B$2*2)))))))*D158))</f>
        <v>0</v>
      </c>
    </row>
    <row r="159" spans="1:91" ht="15" x14ac:dyDescent="0.2">
      <c r="A159" s="9"/>
      <c r="B159" s="6"/>
      <c r="C159" s="6"/>
      <c r="D159" s="10"/>
      <c r="E159" s="10"/>
      <c r="F159" s="62"/>
      <c r="G159" s="10"/>
      <c r="H159" s="10"/>
      <c r="I159" s="10"/>
      <c r="J159" s="10"/>
      <c r="K159" s="10"/>
      <c r="L159" s="7"/>
      <c r="M159" s="7"/>
      <c r="N159" s="7"/>
      <c r="O159" s="19">
        <f>((H159-1)*(1-(IF(I159="no",0,'month 2'!$B$3)))+1)</f>
        <v>5.0000000000000044E-2</v>
      </c>
      <c r="P159" s="19">
        <f t="shared" si="2"/>
        <v>0</v>
      </c>
      <c r="Q1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9" s="20">
        <f>IF(ISBLANK(N159),,IF(ISBLANK(H159),,(IF(N159="WON-EW",((((O159-1)*K159)*'month 2'!$B$2)+('month 2'!$B$2*(O159-1))),IF(N159="WON",((((O159-1)*K159)*'month 2'!$B$2)+('month 2'!$B$2*(O159-1))),IF(N159="PLACED",((((O159-1)*K159)*'month 2'!$B$2)-'month 2'!$B$2),IF(K159=0,-'month 2'!$B$2,IF(K159=0,-'month 2'!$B$2,-('month 2'!$B$2*2)))))))*D159))</f>
        <v>0</v>
      </c>
    </row>
    <row r="160" spans="1:91" s="30" customFormat="1" ht="15" x14ac:dyDescent="0.2">
      <c r="A160" s="9"/>
      <c r="B160" s="55"/>
      <c r="C160" s="6"/>
      <c r="D160" s="10"/>
      <c r="E160" s="10"/>
      <c r="F160" s="62"/>
      <c r="G160" s="10"/>
      <c r="H160" s="10"/>
      <c r="I160" s="10"/>
      <c r="J160" s="10"/>
      <c r="K160" s="10"/>
      <c r="L160" s="10"/>
      <c r="M160" s="7"/>
      <c r="N160" s="7"/>
      <c r="O160" s="19">
        <f>((H160-1)*(1-(IF(I160="no",0,'month 2'!$B$3)))+1)</f>
        <v>5.0000000000000044E-2</v>
      </c>
      <c r="P160" s="19">
        <f t="shared" si="2"/>
        <v>0</v>
      </c>
      <c r="Q1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0" s="20">
        <f>IF(ISBLANK(N160),,IF(ISBLANK(H160),,(IF(N160="WON-EW",((((O160-1)*K160)*'month 2'!$B$2)+('month 2'!$B$2*(O160-1))),IF(N160="WON",((((O160-1)*K160)*'month 2'!$B$2)+('month 2'!$B$2*(O160-1))),IF(N160="PLACED",((((O160-1)*K160)*'month 2'!$B$2)-'month 2'!$B$2),IF(K160=0,-'month 2'!$B$2,IF(K160=0,-'month 2'!$B$2,-('month 2'!$B$2*2)))))))*D160))</f>
        <v>0</v>
      </c>
      <c r="S160"/>
    </row>
    <row r="161" spans="1:19" s="30" customFormat="1" ht="15" x14ac:dyDescent="0.2">
      <c r="A161" s="9"/>
      <c r="B161" s="55"/>
      <c r="C161" s="6"/>
      <c r="D161" s="10"/>
      <c r="E161" s="10"/>
      <c r="F161" s="62"/>
      <c r="G161" s="10"/>
      <c r="H161" s="10"/>
      <c r="I161" s="10"/>
      <c r="J161" s="10"/>
      <c r="K161" s="10"/>
      <c r="L161" s="10"/>
      <c r="M161" s="7"/>
      <c r="N161" s="7"/>
      <c r="O161" s="19">
        <f>((H161-1)*(1-(IF(I161="no",0,'month 2'!$B$3)))+1)</f>
        <v>5.0000000000000044E-2</v>
      </c>
      <c r="P161" s="19">
        <f t="shared" si="2"/>
        <v>0</v>
      </c>
      <c r="Q1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1" s="20">
        <f>IF(ISBLANK(N161),,IF(ISBLANK(H161),,(IF(N161="WON-EW",((((O161-1)*K161)*'month 2'!$B$2)+('month 2'!$B$2*(O161-1))),IF(N161="WON",((((O161-1)*K161)*'month 2'!$B$2)+('month 2'!$B$2*(O161-1))),IF(N161="PLACED",((((O161-1)*K161)*'month 2'!$B$2)-'month 2'!$B$2),IF(K161=0,-'month 2'!$B$2,IF(K161=0,-'month 2'!$B$2,-('month 2'!$B$2*2)))))))*D161))</f>
        <v>0</v>
      </c>
      <c r="S161"/>
    </row>
    <row r="162" spans="1:19" ht="15" x14ac:dyDescent="0.2">
      <c r="A162" s="9"/>
      <c r="B162" s="55"/>
      <c r="C162" s="6"/>
      <c r="D162" s="10"/>
      <c r="E162" s="10"/>
      <c r="F162" s="62"/>
      <c r="G162" s="10"/>
      <c r="H162" s="10"/>
      <c r="I162" s="10"/>
      <c r="J162" s="10"/>
      <c r="K162" s="10"/>
      <c r="L162" s="10"/>
      <c r="M162" s="7"/>
      <c r="N162" s="7"/>
      <c r="O162" s="19">
        <f>((H162-1)*(1-(IF(I162="no",0,'month 2'!$B$3)))+1)</f>
        <v>5.0000000000000044E-2</v>
      </c>
      <c r="P162" s="19">
        <f t="shared" si="2"/>
        <v>0</v>
      </c>
      <c r="Q1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2" s="20">
        <f>IF(ISBLANK(N162),,IF(ISBLANK(H162),,(IF(N162="WON-EW",((((O162-1)*K162)*'month 2'!$B$2)+('month 2'!$B$2*(O162-1))),IF(N162="WON",((((O162-1)*K162)*'month 2'!$B$2)+('month 2'!$B$2*(O162-1))),IF(N162="PLACED",((((O162-1)*K162)*'month 2'!$B$2)-'month 2'!$B$2),IF(K162=0,-'month 2'!$B$2,IF(K162=0,-'month 2'!$B$2,-('month 2'!$B$2*2)))))))*D162))</f>
        <v>0</v>
      </c>
    </row>
    <row r="163" spans="1:19" ht="15" x14ac:dyDescent="0.2">
      <c r="A163" s="9"/>
      <c r="B163" s="55"/>
      <c r="C163" s="6"/>
      <c r="D163" s="10"/>
      <c r="E163" s="10"/>
      <c r="F163" s="62"/>
      <c r="G163" s="10"/>
      <c r="H163" s="10"/>
      <c r="I163" s="10"/>
      <c r="J163" s="10"/>
      <c r="K163" s="10"/>
      <c r="L163" s="10"/>
      <c r="M163" s="7"/>
      <c r="N163" s="7"/>
      <c r="O163" s="19">
        <f>((H163-1)*(1-(IF(I163="no",0,'month 2'!$B$3)))+1)</f>
        <v>5.0000000000000044E-2</v>
      </c>
      <c r="P163" s="19">
        <f t="shared" si="2"/>
        <v>0</v>
      </c>
      <c r="Q1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3" s="20">
        <f>IF(ISBLANK(N163),,IF(ISBLANK(H163),,(IF(N163="WON-EW",((((O163-1)*K163)*'month 2'!$B$2)+('month 2'!$B$2*(O163-1))),IF(N163="WON",((((O163-1)*K163)*'month 2'!$B$2)+('month 2'!$B$2*(O163-1))),IF(N163="PLACED",((((O163-1)*K163)*'month 2'!$B$2)-'month 2'!$B$2),IF(K163=0,-'month 2'!$B$2,IF(K163=0,-'month 2'!$B$2,-('month 2'!$B$2*2)))))))*D163))</f>
        <v>0</v>
      </c>
    </row>
    <row r="164" spans="1:19" ht="15" x14ac:dyDescent="0.2">
      <c r="A164" s="9"/>
      <c r="B164" s="55"/>
      <c r="C164" s="6"/>
      <c r="D164" s="10"/>
      <c r="E164" s="10"/>
      <c r="F164" s="62"/>
      <c r="G164" s="10"/>
      <c r="H164" s="10"/>
      <c r="I164" s="10"/>
      <c r="J164" s="10"/>
      <c r="K164" s="10"/>
      <c r="L164" s="10"/>
      <c r="M164" s="10"/>
      <c r="N164" s="7"/>
      <c r="O164" s="19">
        <f>((H164-1)*(1-(IF(I164="no",0,'month 2'!$B$3)))+1)</f>
        <v>5.0000000000000044E-2</v>
      </c>
      <c r="P164" s="19">
        <f t="shared" si="2"/>
        <v>0</v>
      </c>
      <c r="Q1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4" s="20">
        <f>IF(ISBLANK(N164),,IF(ISBLANK(H164),,(IF(N164="WON-EW",((((O164-1)*K164)*'month 2'!$B$2)+('month 2'!$B$2*(O164-1))),IF(N164="WON",((((O164-1)*K164)*'month 2'!$B$2)+('month 2'!$B$2*(O164-1))),IF(N164="PLACED",((((O164-1)*K164)*'month 2'!$B$2)-'month 2'!$B$2),IF(K164=0,-'month 2'!$B$2,IF(K164=0,-'month 2'!$B$2,-('month 2'!$B$2*2)))))))*D164))</f>
        <v>0</v>
      </c>
    </row>
    <row r="165" spans="1:19" ht="15" x14ac:dyDescent="0.2">
      <c r="A165" s="9"/>
      <c r="B165" s="55"/>
      <c r="C165" s="6"/>
      <c r="D165" s="10"/>
      <c r="E165" s="10"/>
      <c r="F165" s="62"/>
      <c r="G165" s="10"/>
      <c r="H165" s="12"/>
      <c r="I165" s="10"/>
      <c r="J165" s="10"/>
      <c r="K165" s="10"/>
      <c r="L165" s="10"/>
      <c r="M165" s="10"/>
      <c r="N165" s="7"/>
      <c r="O165" s="19">
        <f>((H165-1)*(1-(IF(I165="no",0,'month 2'!$B$3)))+1)</f>
        <v>5.0000000000000044E-2</v>
      </c>
      <c r="P165" s="19">
        <f t="shared" si="2"/>
        <v>0</v>
      </c>
      <c r="Q1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5" s="20">
        <f>IF(ISBLANK(N165),,IF(ISBLANK(H165),,(IF(N165="WON-EW",((((O165-1)*K165)*'month 2'!$B$2)+('month 2'!$B$2*(O165-1))),IF(N165="WON",((((O165-1)*K165)*'month 2'!$B$2)+('month 2'!$B$2*(O165-1))),IF(N165="PLACED",((((O165-1)*K165)*'month 2'!$B$2)-'month 2'!$B$2),IF(K165=0,-'month 2'!$B$2,IF(K165=0,-'month 2'!$B$2,-('month 2'!$B$2*2)))))))*D165))</f>
        <v>0</v>
      </c>
    </row>
    <row r="166" spans="1:19" ht="15" x14ac:dyDescent="0.2">
      <c r="A166" s="9"/>
      <c r="B166" s="55"/>
      <c r="C166" s="6"/>
      <c r="D166" s="10"/>
      <c r="E166" s="10"/>
      <c r="F166" s="62"/>
      <c r="G166" s="10"/>
      <c r="H166" s="12"/>
      <c r="I166" s="10"/>
      <c r="J166" s="10"/>
      <c r="K166" s="10"/>
      <c r="L166" s="10"/>
      <c r="M166" s="10"/>
      <c r="N166" s="7"/>
      <c r="O166" s="19">
        <f>((H166-1)*(1-(IF(I166="no",0,'month 2'!$B$3)))+1)</f>
        <v>5.0000000000000044E-2</v>
      </c>
      <c r="P166" s="19">
        <f t="shared" si="2"/>
        <v>0</v>
      </c>
      <c r="Q1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6" s="20">
        <f>IF(ISBLANK(N166),,IF(ISBLANK(H166),,(IF(N166="WON-EW",((((O166-1)*K166)*'month 2'!$B$2)+('month 2'!$B$2*(O166-1))),IF(N166="WON",((((O166-1)*K166)*'month 2'!$B$2)+('month 2'!$B$2*(O166-1))),IF(N166="PLACED",((((O166-1)*K166)*'month 2'!$B$2)-'month 2'!$B$2),IF(K166=0,-'month 2'!$B$2,IF(K166=0,-'month 2'!$B$2,-('month 2'!$B$2*2)))))))*D166))</f>
        <v>0</v>
      </c>
    </row>
    <row r="167" spans="1:19" ht="15" x14ac:dyDescent="0.2">
      <c r="A167" s="9"/>
      <c r="B167" s="55"/>
      <c r="C167" s="6"/>
      <c r="D167" s="10"/>
      <c r="E167" s="10"/>
      <c r="F167" s="62"/>
      <c r="G167" s="10"/>
      <c r="H167" s="12"/>
      <c r="I167" s="10"/>
      <c r="J167" s="10"/>
      <c r="K167" s="10"/>
      <c r="L167" s="10"/>
      <c r="M167" s="10"/>
      <c r="N167" s="7"/>
      <c r="O167" s="19">
        <f>((H167-1)*(1-(IF(I167="no",0,'month 2'!$B$3)))+1)</f>
        <v>5.0000000000000044E-2</v>
      </c>
      <c r="P167" s="19">
        <f t="shared" si="2"/>
        <v>0</v>
      </c>
      <c r="Q1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7" s="20">
        <f>IF(ISBLANK(N167),,IF(ISBLANK(H167),,(IF(N167="WON-EW",((((O167-1)*K167)*'month 2'!$B$2)+('month 2'!$B$2*(O167-1))),IF(N167="WON",((((O167-1)*K167)*'month 2'!$B$2)+('month 2'!$B$2*(O167-1))),IF(N167="PLACED",((((O167-1)*K167)*'month 2'!$B$2)-'month 2'!$B$2),IF(K167=0,-'month 2'!$B$2,IF(K167=0,-'month 2'!$B$2,-('month 2'!$B$2*2)))))))*D167))</f>
        <v>0</v>
      </c>
    </row>
    <row r="168" spans="1:19" ht="15" x14ac:dyDescent="0.2">
      <c r="A168" s="9"/>
      <c r="B168" s="55"/>
      <c r="C168" s="6"/>
      <c r="D168" s="10"/>
      <c r="E168" s="10"/>
      <c r="F168" s="62"/>
      <c r="G168" s="10"/>
      <c r="H168" s="12"/>
      <c r="I168" s="10"/>
      <c r="J168" s="10"/>
      <c r="K168" s="10"/>
      <c r="L168" s="10"/>
      <c r="M168" s="10"/>
      <c r="N168" s="7"/>
      <c r="O168" s="19">
        <f>((H168-1)*(1-(IF(I168="no",0,'month 2'!$B$3)))+1)</f>
        <v>5.0000000000000044E-2</v>
      </c>
      <c r="P168" s="19">
        <f t="shared" si="2"/>
        <v>0</v>
      </c>
      <c r="Q1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8" s="20">
        <f>IF(ISBLANK(N168),,IF(ISBLANK(H168),,(IF(N168="WON-EW",((((O168-1)*K168)*'month 2'!$B$2)+('month 2'!$B$2*(O168-1))),IF(N168="WON",((((O168-1)*K168)*'month 2'!$B$2)+('month 2'!$B$2*(O168-1))),IF(N168="PLACED",((((O168-1)*K168)*'month 2'!$B$2)-'month 2'!$B$2),IF(K168=0,-'month 2'!$B$2,IF(K168=0,-'month 2'!$B$2,-('month 2'!$B$2*2)))))))*D168))</f>
        <v>0</v>
      </c>
    </row>
    <row r="169" spans="1:19" ht="15" x14ac:dyDescent="0.2">
      <c r="A169" s="9"/>
      <c r="B169" s="55"/>
      <c r="C169" s="6"/>
      <c r="D169" s="10"/>
      <c r="E169" s="10"/>
      <c r="F169" s="62"/>
      <c r="G169" s="10"/>
      <c r="H169" s="12"/>
      <c r="I169" s="10"/>
      <c r="J169" s="10"/>
      <c r="K169" s="10"/>
      <c r="L169" s="10"/>
      <c r="M169" s="10"/>
      <c r="N169" s="7"/>
      <c r="O169" s="19">
        <f>((H169-1)*(1-(IF(I169="no",0,'month 2'!$B$3)))+1)</f>
        <v>5.0000000000000044E-2</v>
      </c>
      <c r="P169" s="19">
        <f t="shared" si="2"/>
        <v>0</v>
      </c>
      <c r="Q1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9" s="20">
        <f>IF(ISBLANK(N169),,IF(ISBLANK(H169),,(IF(N169="WON-EW",((((O169-1)*K169)*'month 2'!$B$2)+('month 2'!$B$2*(O169-1))),IF(N169="WON",((((O169-1)*K169)*'month 2'!$B$2)+('month 2'!$B$2*(O169-1))),IF(N169="PLACED",((((O169-1)*K169)*'month 2'!$B$2)-'month 2'!$B$2),IF(K169=0,-'month 2'!$B$2,IF(K169=0,-'month 2'!$B$2,-('month 2'!$B$2*2)))))))*D169))</f>
        <v>0</v>
      </c>
    </row>
    <row r="170" spans="1:19" ht="15" x14ac:dyDescent="0.2">
      <c r="A170" s="9"/>
      <c r="B170" s="55"/>
      <c r="C170" s="6"/>
      <c r="D170" s="10"/>
      <c r="E170" s="10"/>
      <c r="F170" s="62"/>
      <c r="G170" s="10"/>
      <c r="H170" s="12"/>
      <c r="I170" s="10"/>
      <c r="J170" s="10"/>
      <c r="K170" s="10"/>
      <c r="L170" s="10"/>
      <c r="M170" s="10"/>
      <c r="N170" s="7"/>
      <c r="O170" s="19">
        <f>((H170-1)*(1-(IF(I170="no",0,'month 2'!$B$3)))+1)</f>
        <v>5.0000000000000044E-2</v>
      </c>
      <c r="P170" s="19">
        <f t="shared" si="2"/>
        <v>0</v>
      </c>
      <c r="Q1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0" s="20">
        <f>IF(ISBLANK(N170),,IF(ISBLANK(H170),,(IF(N170="WON-EW",((((O170-1)*K170)*'month 2'!$B$2)+('month 2'!$B$2*(O170-1))),IF(N170="WON",((((O170-1)*K170)*'month 2'!$B$2)+('month 2'!$B$2*(O170-1))),IF(N170="PLACED",((((O170-1)*K170)*'month 2'!$B$2)-'month 2'!$B$2),IF(K170=0,-'month 2'!$B$2,IF(K170=0,-'month 2'!$B$2,-('month 2'!$B$2*2)))))))*D170))</f>
        <v>0</v>
      </c>
    </row>
    <row r="171" spans="1:19" ht="15" x14ac:dyDescent="0.2">
      <c r="A171" s="9"/>
      <c r="B171" s="55"/>
      <c r="C171" s="6"/>
      <c r="D171" s="10"/>
      <c r="E171" s="12"/>
      <c r="F171" s="64"/>
      <c r="G171" s="12"/>
      <c r="H171" s="12"/>
      <c r="I171" s="10"/>
      <c r="J171" s="10"/>
      <c r="K171" s="10"/>
      <c r="L171" s="10"/>
      <c r="M171" s="10"/>
      <c r="N171" s="7"/>
      <c r="O171" s="19">
        <f>((H171-1)*(1-(IF(I171="no",0,'month 2'!$B$3)))+1)</f>
        <v>5.0000000000000044E-2</v>
      </c>
      <c r="P171" s="19">
        <f t="shared" si="2"/>
        <v>0</v>
      </c>
      <c r="Q1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1" s="20">
        <f>IF(ISBLANK(N171),,IF(ISBLANK(H171),,(IF(N171="WON-EW",((((O171-1)*K171)*'month 2'!$B$2)+('month 2'!$B$2*(O171-1))),IF(N171="WON",((((O171-1)*K171)*'month 2'!$B$2)+('month 2'!$B$2*(O171-1))),IF(N171="PLACED",((((O171-1)*K171)*'month 2'!$B$2)-'month 2'!$B$2),IF(K171=0,-'month 2'!$B$2,IF(K171=0,-'month 2'!$B$2,-('month 2'!$B$2*2)))))))*D171))</f>
        <v>0</v>
      </c>
    </row>
    <row r="172" spans="1:19" ht="15" x14ac:dyDescent="0.2">
      <c r="A172" s="9"/>
      <c r="B172" s="55"/>
      <c r="C172" s="6"/>
      <c r="D172" s="10"/>
      <c r="E172" s="10"/>
      <c r="F172" s="62"/>
      <c r="G172" s="10"/>
      <c r="H172" s="10"/>
      <c r="I172" s="10"/>
      <c r="J172" s="10"/>
      <c r="K172" s="10"/>
      <c r="L172" s="10"/>
      <c r="M172" s="10"/>
      <c r="N172" s="7"/>
      <c r="O172" s="19">
        <f>((H172-1)*(1-(IF(I172="no",0,'month 2'!$B$3)))+1)</f>
        <v>5.0000000000000044E-2</v>
      </c>
      <c r="P172" s="19">
        <f t="shared" si="2"/>
        <v>0</v>
      </c>
      <c r="Q1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2" s="20">
        <f>IF(ISBLANK(N172),,IF(ISBLANK(H172),,(IF(N172="WON-EW",((((O172-1)*K172)*'month 2'!$B$2)+('month 2'!$B$2*(O172-1))),IF(N172="WON",((((O172-1)*K172)*'month 2'!$B$2)+('month 2'!$B$2*(O172-1))),IF(N172="PLACED",((((O172-1)*K172)*'month 2'!$B$2)-'month 2'!$B$2),IF(K172=0,-'month 2'!$B$2,IF(K172=0,-'month 2'!$B$2,-('month 2'!$B$2*2)))))))*D172))</f>
        <v>0</v>
      </c>
    </row>
    <row r="173" spans="1:19" ht="15" x14ac:dyDescent="0.2">
      <c r="A173" s="9"/>
      <c r="B173" s="55"/>
      <c r="C173" s="6"/>
      <c r="D173" s="10"/>
      <c r="E173" s="10"/>
      <c r="F173" s="62"/>
      <c r="G173" s="10"/>
      <c r="H173" s="10"/>
      <c r="I173" s="10"/>
      <c r="J173" s="10"/>
      <c r="K173" s="10"/>
      <c r="L173" s="10"/>
      <c r="M173" s="10"/>
      <c r="N173" s="7"/>
      <c r="O173" s="19">
        <f>((H173-1)*(1-(IF(I173="no",0,'month 2'!$B$3)))+1)</f>
        <v>5.0000000000000044E-2</v>
      </c>
      <c r="P173" s="19">
        <f t="shared" si="2"/>
        <v>0</v>
      </c>
      <c r="Q1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3" s="20">
        <f>IF(ISBLANK(N173),,IF(ISBLANK(H173),,(IF(N173="WON-EW",((((O173-1)*K173)*'month 2'!$B$2)+('month 2'!$B$2*(O173-1))),IF(N173="WON",((((O173-1)*K173)*'month 2'!$B$2)+('month 2'!$B$2*(O173-1))),IF(N173="PLACED",((((O173-1)*K173)*'month 2'!$B$2)-'month 2'!$B$2),IF(K173=0,-'month 2'!$B$2,IF(K173=0,-'month 2'!$B$2,-('month 2'!$B$2*2)))))))*D173))</f>
        <v>0</v>
      </c>
    </row>
    <row r="174" spans="1:19" ht="15" x14ac:dyDescent="0.2">
      <c r="A174" s="9"/>
      <c r="B174" s="55"/>
      <c r="C174" s="6"/>
      <c r="D174" s="10"/>
      <c r="E174" s="10"/>
      <c r="F174" s="62"/>
      <c r="G174" s="10"/>
      <c r="H174" s="10"/>
      <c r="I174" s="10"/>
      <c r="J174" s="10"/>
      <c r="K174" s="10"/>
      <c r="L174" s="10"/>
      <c r="M174" s="10"/>
      <c r="N174" s="7"/>
      <c r="O174" s="19">
        <f>((H174-1)*(1-(IF(I174="no",0,'month 2'!$B$3)))+1)</f>
        <v>5.0000000000000044E-2</v>
      </c>
      <c r="P174" s="19">
        <f t="shared" ref="P174:P237" si="3">D174*IF(J174="yes",2,1)</f>
        <v>0</v>
      </c>
      <c r="Q1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4" s="20">
        <f>IF(ISBLANK(N174),,IF(ISBLANK(H174),,(IF(N174="WON-EW",((((O174-1)*K174)*'month 2'!$B$2)+('month 2'!$B$2*(O174-1))),IF(N174="WON",((((O174-1)*K174)*'month 2'!$B$2)+('month 2'!$B$2*(O174-1))),IF(N174="PLACED",((((O174-1)*K174)*'month 2'!$B$2)-'month 2'!$B$2),IF(K174=0,-'month 2'!$B$2,IF(K174=0,-'month 2'!$B$2,-('month 2'!$B$2*2)))))))*D174))</f>
        <v>0</v>
      </c>
    </row>
    <row r="175" spans="1:19" ht="15" x14ac:dyDescent="0.2">
      <c r="A175" s="9"/>
      <c r="B175" s="55"/>
      <c r="C175" s="6"/>
      <c r="D175" s="10"/>
      <c r="E175" s="12"/>
      <c r="F175" s="64"/>
      <c r="G175" s="12"/>
      <c r="H175" s="12"/>
      <c r="I175" s="10"/>
      <c r="J175" s="10"/>
      <c r="K175" s="10"/>
      <c r="L175" s="10"/>
      <c r="M175" s="10"/>
      <c r="N175" s="7"/>
      <c r="O175" s="19">
        <f>((H175-1)*(1-(IF(I175="no",0,'month 2'!$B$3)))+1)</f>
        <v>5.0000000000000044E-2</v>
      </c>
      <c r="P175" s="19">
        <f t="shared" si="3"/>
        <v>0</v>
      </c>
      <c r="Q1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5" s="20">
        <f>IF(ISBLANK(N175),,IF(ISBLANK(H175),,(IF(N175="WON-EW",((((O175-1)*K175)*'month 2'!$B$2)+('month 2'!$B$2*(O175-1))),IF(N175="WON",((((O175-1)*K175)*'month 2'!$B$2)+('month 2'!$B$2*(O175-1))),IF(N175="PLACED",((((O175-1)*K175)*'month 2'!$B$2)-'month 2'!$B$2),IF(K175=0,-'month 2'!$B$2,IF(K175=0,-'month 2'!$B$2,-('month 2'!$B$2*2)))))))*D175))</f>
        <v>0</v>
      </c>
    </row>
    <row r="176" spans="1:19" ht="15" x14ac:dyDescent="0.2">
      <c r="A176" s="9"/>
      <c r="B176" s="55"/>
      <c r="C176" s="6"/>
      <c r="D176" s="10"/>
      <c r="E176" s="12"/>
      <c r="F176" s="64"/>
      <c r="G176" s="12"/>
      <c r="H176" s="12"/>
      <c r="I176" s="10"/>
      <c r="J176" s="10"/>
      <c r="K176" s="10"/>
      <c r="L176" s="10"/>
      <c r="M176" s="10"/>
      <c r="N176" s="7"/>
      <c r="O176" s="19">
        <f>((H176-1)*(1-(IF(I176="no",0,'month 2'!$B$3)))+1)</f>
        <v>5.0000000000000044E-2</v>
      </c>
      <c r="P176" s="19">
        <f t="shared" si="3"/>
        <v>0</v>
      </c>
      <c r="Q1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6" s="20">
        <f>IF(ISBLANK(N176),,IF(ISBLANK(H176),,(IF(N176="WON-EW",((((O176-1)*K176)*'month 2'!$B$2)+('month 2'!$B$2*(O176-1))),IF(N176="WON",((((O176-1)*K176)*'month 2'!$B$2)+('month 2'!$B$2*(O176-1))),IF(N176="PLACED",((((O176-1)*K176)*'month 2'!$B$2)-'month 2'!$B$2),IF(K176=0,-'month 2'!$B$2,IF(K176=0,-'month 2'!$B$2,-('month 2'!$B$2*2)))))))*D176))</f>
        <v>0</v>
      </c>
    </row>
    <row r="177" spans="1:20" ht="15" x14ac:dyDescent="0.2">
      <c r="A177" s="9"/>
      <c r="B177" s="55"/>
      <c r="C177" s="6"/>
      <c r="D177" s="10"/>
      <c r="E177" s="12"/>
      <c r="F177" s="64"/>
      <c r="G177" s="12"/>
      <c r="H177" s="12"/>
      <c r="I177" s="10"/>
      <c r="J177" s="10"/>
      <c r="K177" s="10"/>
      <c r="L177" s="10"/>
      <c r="M177" s="10"/>
      <c r="N177" s="7"/>
      <c r="O177" s="19">
        <f>((H177-1)*(1-(IF(I177="no",0,'month 2'!$B$3)))+1)</f>
        <v>5.0000000000000044E-2</v>
      </c>
      <c r="P177" s="19">
        <f t="shared" si="3"/>
        <v>0</v>
      </c>
      <c r="Q1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7" s="20">
        <f>IF(ISBLANK(N177),,IF(ISBLANK(H177),,(IF(N177="WON-EW",((((O177-1)*K177)*'month 2'!$B$2)+('month 2'!$B$2*(O177-1))),IF(N177="WON",((((O177-1)*K177)*'month 2'!$B$2)+('month 2'!$B$2*(O177-1))),IF(N177="PLACED",((((O177-1)*K177)*'month 2'!$B$2)-'month 2'!$B$2),IF(K177=0,-'month 2'!$B$2,IF(K177=0,-'month 2'!$B$2,-('month 2'!$B$2*2)))))))*D177))</f>
        <v>0</v>
      </c>
    </row>
    <row r="178" spans="1:20" ht="15" x14ac:dyDescent="0.2">
      <c r="A178" s="9"/>
      <c r="B178" s="55"/>
      <c r="C178" s="6"/>
      <c r="D178" s="10"/>
      <c r="E178" s="12"/>
      <c r="F178" s="64"/>
      <c r="G178" s="12"/>
      <c r="H178" s="12"/>
      <c r="I178" s="10"/>
      <c r="J178" s="10"/>
      <c r="K178" s="10"/>
      <c r="L178" s="10"/>
      <c r="M178" s="10"/>
      <c r="N178" s="7"/>
      <c r="O178" s="19">
        <f>((H178-1)*(1-(IF(I178="no",0,'month 2'!$B$3)))+1)</f>
        <v>5.0000000000000044E-2</v>
      </c>
      <c r="P178" s="19">
        <f t="shared" si="3"/>
        <v>0</v>
      </c>
      <c r="Q1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8" s="20">
        <f>IF(ISBLANK(N178),,IF(ISBLANK(H178),,(IF(N178="WON-EW",((((O178-1)*K178)*'month 2'!$B$2)+('month 2'!$B$2*(O178-1))),IF(N178="WON",((((O178-1)*K178)*'month 2'!$B$2)+('month 2'!$B$2*(O178-1))),IF(N178="PLACED",((((O178-1)*K178)*'month 2'!$B$2)-'month 2'!$B$2),IF(K178=0,-'month 2'!$B$2,IF(K178=0,-'month 2'!$B$2,-('month 2'!$B$2*2)))))))*D178))</f>
        <v>0</v>
      </c>
    </row>
    <row r="179" spans="1:20" ht="15" x14ac:dyDescent="0.2">
      <c r="A179" s="9"/>
      <c r="B179" s="55"/>
      <c r="C179" s="6"/>
      <c r="D179" s="10"/>
      <c r="E179" s="12"/>
      <c r="F179" s="64"/>
      <c r="G179" s="12"/>
      <c r="H179" s="12"/>
      <c r="I179" s="10"/>
      <c r="J179" s="10"/>
      <c r="K179" s="10"/>
      <c r="L179" s="10"/>
      <c r="M179" s="10"/>
      <c r="N179" s="7"/>
      <c r="O179" s="19">
        <f>((H179-1)*(1-(IF(I179="no",0,'month 2'!$B$3)))+1)</f>
        <v>5.0000000000000044E-2</v>
      </c>
      <c r="P179" s="19">
        <f t="shared" si="3"/>
        <v>0</v>
      </c>
      <c r="Q1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9" s="20">
        <f>IF(ISBLANK(N179),,IF(ISBLANK(H179),,(IF(N179="WON-EW",((((O179-1)*K179)*'month 2'!$B$2)+('month 2'!$B$2*(O179-1))),IF(N179="WON",((((O179-1)*K179)*'month 2'!$B$2)+('month 2'!$B$2*(O179-1))),IF(N179="PLACED",((((O179-1)*K179)*'month 2'!$B$2)-'month 2'!$B$2),IF(K179=0,-'month 2'!$B$2,IF(K179=0,-'month 2'!$B$2,-('month 2'!$B$2*2)))))))*D179))</f>
        <v>0</v>
      </c>
    </row>
    <row r="180" spans="1:20" ht="15" x14ac:dyDescent="0.2">
      <c r="A180" s="9"/>
      <c r="B180" s="55"/>
      <c r="C180" s="55"/>
      <c r="D180" s="10"/>
      <c r="E180" s="10"/>
      <c r="F180" s="62"/>
      <c r="G180" s="10"/>
      <c r="H180" s="10"/>
      <c r="I180" s="10"/>
      <c r="J180" s="10"/>
      <c r="K180" s="10"/>
      <c r="L180" s="10"/>
      <c r="M180" s="10"/>
      <c r="N180" s="7"/>
      <c r="O180" s="19">
        <f>((H180-1)*(1-(IF(I180="no",0,'month 2'!$B$3)))+1)</f>
        <v>5.0000000000000044E-2</v>
      </c>
      <c r="P180" s="19">
        <f t="shared" si="3"/>
        <v>0</v>
      </c>
      <c r="Q1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0" s="20">
        <f>IF(ISBLANK(N180),,IF(ISBLANK(H180),,(IF(N180="WON-EW",((((O180-1)*K180)*'month 2'!$B$2)+('month 2'!$B$2*(O180-1))),IF(N180="WON",((((O180-1)*K180)*'month 2'!$B$2)+('month 2'!$B$2*(O180-1))),IF(N180="PLACED",((((O180-1)*K180)*'month 2'!$B$2)-'month 2'!$B$2),IF(K180=0,-'month 2'!$B$2,IF(K180=0,-'month 2'!$B$2,-('month 2'!$B$2*2)))))))*D180))</f>
        <v>0</v>
      </c>
    </row>
    <row r="181" spans="1:20" ht="15" x14ac:dyDescent="0.2">
      <c r="A181" s="9"/>
      <c r="B181" s="55"/>
      <c r="C181" s="55"/>
      <c r="D181" s="10"/>
      <c r="E181" s="10"/>
      <c r="F181" s="62"/>
      <c r="G181" s="10"/>
      <c r="H181" s="10"/>
      <c r="I181" s="10"/>
      <c r="J181" s="10"/>
      <c r="K181" s="10"/>
      <c r="L181" s="10"/>
      <c r="M181" s="10"/>
      <c r="N181" s="7"/>
      <c r="O181" s="19">
        <f>((H181-1)*(1-(IF(I181="no",0,'month 2'!$B$3)))+1)</f>
        <v>5.0000000000000044E-2</v>
      </c>
      <c r="P181" s="19">
        <f t="shared" si="3"/>
        <v>0</v>
      </c>
      <c r="Q1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1" s="20">
        <f>IF(ISBLANK(N181),,IF(ISBLANK(H181),,(IF(N181="WON-EW",((((O181-1)*K181)*'month 2'!$B$2)+('month 2'!$B$2*(O181-1))),IF(N181="WON",((((O181-1)*K181)*'month 2'!$B$2)+('month 2'!$B$2*(O181-1))),IF(N181="PLACED",((((O181-1)*K181)*'month 2'!$B$2)-'month 2'!$B$2),IF(K181=0,-'month 2'!$B$2,IF(K181=0,-'month 2'!$B$2,-('month 2'!$B$2*2)))))))*D181))</f>
        <v>0</v>
      </c>
    </row>
    <row r="182" spans="1:20" ht="15" x14ac:dyDescent="0.2">
      <c r="A182" s="9"/>
      <c r="B182" s="55"/>
      <c r="C182" s="55"/>
      <c r="D182" s="10"/>
      <c r="E182" s="10"/>
      <c r="F182" s="62"/>
      <c r="G182" s="10"/>
      <c r="H182" s="10"/>
      <c r="I182" s="10"/>
      <c r="J182" s="10"/>
      <c r="K182" s="10"/>
      <c r="L182" s="10"/>
      <c r="M182" s="10"/>
      <c r="N182" s="7"/>
      <c r="O182" s="19">
        <f>((H182-1)*(1-(IF(I182="no",0,'month 2'!$B$3)))+1)</f>
        <v>5.0000000000000044E-2</v>
      </c>
      <c r="P182" s="19">
        <f t="shared" si="3"/>
        <v>0</v>
      </c>
      <c r="Q1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2" s="20">
        <f>IF(ISBLANK(N182),,IF(ISBLANK(H182),,(IF(N182="WON-EW",((((O182-1)*K182)*'month 2'!$B$2)+('month 2'!$B$2*(O182-1))),IF(N182="WON",((((O182-1)*K182)*'month 2'!$B$2)+('month 2'!$B$2*(O182-1))),IF(N182="PLACED",((((O182-1)*K182)*'month 2'!$B$2)-'month 2'!$B$2),IF(K182=0,-'month 2'!$B$2,IF(K182=0,-'month 2'!$B$2,-('month 2'!$B$2*2)))))))*D182))</f>
        <v>0</v>
      </c>
    </row>
    <row r="183" spans="1:20" s="2" customFormat="1" ht="15" x14ac:dyDescent="0.2">
      <c r="A183" s="9"/>
      <c r="B183" s="6"/>
      <c r="C183" s="6"/>
      <c r="D183" s="10"/>
      <c r="E183" s="10"/>
      <c r="F183" s="62"/>
      <c r="G183" s="10"/>
      <c r="H183" s="10"/>
      <c r="I183" s="10"/>
      <c r="J183" s="10"/>
      <c r="K183" s="10"/>
      <c r="L183" s="10"/>
      <c r="M183" s="10"/>
      <c r="N183" s="7"/>
      <c r="O183" s="19">
        <f>((H183-1)*(1-(IF(I183="no",0,'month 2'!$B$3)))+1)</f>
        <v>5.0000000000000044E-2</v>
      </c>
      <c r="P183" s="19">
        <f t="shared" si="3"/>
        <v>0</v>
      </c>
      <c r="Q1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3" s="20">
        <f>IF(ISBLANK(N183),,IF(ISBLANK(H183),,(IF(N183="WON-EW",((((O183-1)*K183)*'month 2'!$B$2)+('month 2'!$B$2*(O183-1))),IF(N183="WON",((((O183-1)*K183)*'month 2'!$B$2)+('month 2'!$B$2*(O183-1))),IF(N183="PLACED",((((O183-1)*K183)*'month 2'!$B$2)-'month 2'!$B$2),IF(K183=0,-'month 2'!$B$2,IF(K183=0,-'month 2'!$B$2,-('month 2'!$B$2*2)))))))*D183))</f>
        <v>0</v>
      </c>
      <c r="S183"/>
      <c r="T183"/>
    </row>
    <row r="184" spans="1:20" s="2" customFormat="1" ht="15" x14ac:dyDescent="0.2">
      <c r="A184" s="9"/>
      <c r="B184" s="6"/>
      <c r="C184" s="6"/>
      <c r="D184" s="10"/>
      <c r="E184" s="10"/>
      <c r="F184" s="62"/>
      <c r="G184" s="10"/>
      <c r="H184" s="10"/>
      <c r="I184" s="10"/>
      <c r="J184" s="10"/>
      <c r="K184" s="10"/>
      <c r="L184" s="10"/>
      <c r="M184" s="10"/>
      <c r="N184" s="7"/>
      <c r="O184" s="19">
        <f>((H184-1)*(1-(IF(I184="no",0,'month 2'!$B$3)))+1)</f>
        <v>5.0000000000000044E-2</v>
      </c>
      <c r="P184" s="19">
        <f t="shared" si="3"/>
        <v>0</v>
      </c>
      <c r="Q1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4" s="20">
        <f>IF(ISBLANK(N184),,IF(ISBLANK(H184),,(IF(N184="WON-EW",((((O184-1)*K184)*'month 2'!$B$2)+('month 2'!$B$2*(O184-1))),IF(N184="WON",((((O184-1)*K184)*'month 2'!$B$2)+('month 2'!$B$2*(O184-1))),IF(N184="PLACED",((((O184-1)*K184)*'month 2'!$B$2)-'month 2'!$B$2),IF(K184=0,-'month 2'!$B$2,IF(K184=0,-'month 2'!$B$2,-('month 2'!$B$2*2)))))))*D184))</f>
        <v>0</v>
      </c>
      <c r="S184"/>
      <c r="T184"/>
    </row>
    <row r="185" spans="1:20" s="1" customFormat="1" ht="15" x14ac:dyDescent="0.2">
      <c r="A185" s="9"/>
      <c r="B185" s="6"/>
      <c r="C185" s="6"/>
      <c r="D185" s="10"/>
      <c r="E185" s="10"/>
      <c r="F185" s="62"/>
      <c r="G185" s="10"/>
      <c r="H185" s="10"/>
      <c r="I185" s="10"/>
      <c r="J185" s="10"/>
      <c r="K185" s="10"/>
      <c r="L185" s="10"/>
      <c r="M185" s="10"/>
      <c r="N185" s="7"/>
      <c r="O185" s="19">
        <f>((H185-1)*(1-(IF(I185="no",0,'month 2'!$B$3)))+1)</f>
        <v>5.0000000000000044E-2</v>
      </c>
      <c r="P185" s="19">
        <f t="shared" si="3"/>
        <v>0</v>
      </c>
      <c r="Q1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5" s="20">
        <f>IF(ISBLANK(N185),,IF(ISBLANK(H185),,(IF(N185="WON-EW",((((O185-1)*K185)*'month 2'!$B$2)+('month 2'!$B$2*(O185-1))),IF(N185="WON",((((O185-1)*K185)*'month 2'!$B$2)+('month 2'!$B$2*(O185-1))),IF(N185="PLACED",((((O185-1)*K185)*'month 2'!$B$2)-'month 2'!$B$2),IF(K185=0,-'month 2'!$B$2,IF(K185=0,-'month 2'!$B$2,-('month 2'!$B$2*2)))))))*D185))</f>
        <v>0</v>
      </c>
      <c r="S185"/>
      <c r="T185"/>
    </row>
    <row r="186" spans="1:20" ht="15.75" x14ac:dyDescent="0.25">
      <c r="A186" s="9"/>
      <c r="B186" s="6"/>
      <c r="C186" s="6"/>
      <c r="D186" s="10"/>
      <c r="E186" s="13"/>
      <c r="F186" s="65"/>
      <c r="G186" s="13"/>
      <c r="H186" s="33"/>
      <c r="I186" s="10"/>
      <c r="J186" s="10"/>
      <c r="K186" s="10"/>
      <c r="L186" s="10"/>
      <c r="M186" s="10"/>
      <c r="N186" s="7"/>
      <c r="O186" s="19">
        <f>((H186-1)*(1-(IF(I186="no",0,'month 2'!$B$3)))+1)</f>
        <v>5.0000000000000044E-2</v>
      </c>
      <c r="P186" s="19">
        <f t="shared" si="3"/>
        <v>0</v>
      </c>
      <c r="Q1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6" s="20">
        <f>IF(ISBLANK(N186),,IF(ISBLANK(H186),,(IF(N186="WON-EW",((((O186-1)*K186)*'month 2'!$B$2)+('month 2'!$B$2*(O186-1))),IF(N186="WON",((((O186-1)*K186)*'month 2'!$B$2)+('month 2'!$B$2*(O186-1))),IF(N186="PLACED",((((O186-1)*K186)*'month 2'!$B$2)-'month 2'!$B$2),IF(K186=0,-'month 2'!$B$2,IF(K186=0,-'month 2'!$B$2,-('month 2'!$B$2*2)))))))*D186))</f>
        <v>0</v>
      </c>
    </row>
    <row r="187" spans="1:20" ht="15.75" x14ac:dyDescent="0.25">
      <c r="A187" s="14"/>
      <c r="C187" s="6"/>
      <c r="D187" s="31"/>
      <c r="E187" s="13"/>
      <c r="F187" s="65"/>
      <c r="G187" s="13"/>
      <c r="H187" s="33"/>
      <c r="I187" s="10"/>
      <c r="J187" s="10"/>
      <c r="K187" s="10"/>
      <c r="L187" s="7"/>
      <c r="M187" s="7"/>
      <c r="N187" s="7"/>
      <c r="O187" s="19">
        <f>((H187-1)*(1-(IF(I187="no",0,'month 2'!$B$3)))+1)</f>
        <v>5.0000000000000044E-2</v>
      </c>
      <c r="P187" s="19">
        <f t="shared" si="3"/>
        <v>0</v>
      </c>
      <c r="Q1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7" s="20">
        <f>IF(ISBLANK(N187),,IF(ISBLANK(H187),,(IF(N187="WON-EW",((((O187-1)*K187)*'month 2'!$B$2)+('month 2'!$B$2*(O187-1))),IF(N187="WON",((((O187-1)*K187)*'month 2'!$B$2)+('month 2'!$B$2*(O187-1))),IF(N187="PLACED",((((O187-1)*K187)*'month 2'!$B$2)-'month 2'!$B$2),IF(K187=0,-'month 2'!$B$2,IF(K187=0,-'month 2'!$B$2,-('month 2'!$B$2*2)))))))*D187))</f>
        <v>0</v>
      </c>
    </row>
    <row r="188" spans="1:20" ht="15.75" x14ac:dyDescent="0.25">
      <c r="A188" s="14"/>
      <c r="C188" s="6"/>
      <c r="D188" s="31"/>
      <c r="E188" s="13"/>
      <c r="F188" s="65"/>
      <c r="G188" s="13"/>
      <c r="H188" s="33"/>
      <c r="I188" s="10"/>
      <c r="J188" s="10"/>
      <c r="K188" s="10"/>
      <c r="L188" s="7"/>
      <c r="M188" s="7"/>
      <c r="N188" s="7"/>
      <c r="O188" s="19">
        <f>((H188-1)*(1-(IF(I188="no",0,'month 2'!$B$3)))+1)</f>
        <v>5.0000000000000044E-2</v>
      </c>
      <c r="P188" s="19">
        <f t="shared" si="3"/>
        <v>0</v>
      </c>
      <c r="Q1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8" s="20">
        <f>IF(ISBLANK(N188),,IF(ISBLANK(H188),,(IF(N188="WON-EW",((((O188-1)*K188)*'month 2'!$B$2)+('month 2'!$B$2*(O188-1))),IF(N188="WON",((((O188-1)*K188)*'month 2'!$B$2)+('month 2'!$B$2*(O188-1))),IF(N188="PLACED",((((O188-1)*K188)*'month 2'!$B$2)-'month 2'!$B$2),IF(K188=0,-'month 2'!$B$2,IF(K188=0,-'month 2'!$B$2,-('month 2'!$B$2*2)))))))*D188))</f>
        <v>0</v>
      </c>
    </row>
    <row r="189" spans="1:20" ht="15" x14ac:dyDescent="0.2">
      <c r="A189" s="14"/>
      <c r="B189" s="6"/>
      <c r="C189" s="6"/>
      <c r="D189" s="10"/>
      <c r="E189" s="7"/>
      <c r="F189" s="62"/>
      <c r="G189" s="7"/>
      <c r="H189" s="7"/>
      <c r="I189" s="10"/>
      <c r="J189" s="10"/>
      <c r="K189" s="10"/>
      <c r="L189" s="7"/>
      <c r="M189" s="7"/>
      <c r="N189" s="7"/>
      <c r="O189" s="19">
        <f>((H189-1)*(1-(IF(I189="no",0,'month 2'!$B$3)))+1)</f>
        <v>5.0000000000000044E-2</v>
      </c>
      <c r="P189" s="19">
        <f t="shared" si="3"/>
        <v>0</v>
      </c>
      <c r="Q1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9" s="20">
        <f>IF(ISBLANK(N189),,IF(ISBLANK(H189),,(IF(N189="WON-EW",((((O189-1)*K189)*'month 2'!$B$2)+('month 2'!$B$2*(O189-1))),IF(N189="WON",((((O189-1)*K189)*'month 2'!$B$2)+('month 2'!$B$2*(O189-1))),IF(N189="PLACED",((((O189-1)*K189)*'month 2'!$B$2)-'month 2'!$B$2),IF(K189=0,-'month 2'!$B$2,IF(K189=0,-'month 2'!$B$2,-('month 2'!$B$2*2)))))))*D189))</f>
        <v>0</v>
      </c>
    </row>
    <row r="190" spans="1:20" ht="15" x14ac:dyDescent="0.2">
      <c r="A190" s="14"/>
      <c r="B190" s="6"/>
      <c r="C190" s="6"/>
      <c r="D190" s="31"/>
      <c r="E190" s="15"/>
      <c r="F190" s="66"/>
      <c r="G190" s="15"/>
      <c r="H190" s="7"/>
      <c r="I190" s="10"/>
      <c r="J190" s="10"/>
      <c r="K190" s="10"/>
      <c r="L190" s="7"/>
      <c r="M190" s="7"/>
      <c r="N190" s="7"/>
      <c r="O190" s="19">
        <f>((H190-1)*(1-(IF(I190="no",0,'month 2'!$B$3)))+1)</f>
        <v>5.0000000000000044E-2</v>
      </c>
      <c r="P190" s="19">
        <f t="shared" si="3"/>
        <v>0</v>
      </c>
      <c r="Q1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0" s="20">
        <f>IF(ISBLANK(N190),,IF(ISBLANK(H190),,(IF(N190="WON-EW",((((O190-1)*K190)*'month 2'!$B$2)+('month 2'!$B$2*(O190-1))),IF(N190="WON",((((O190-1)*K190)*'month 2'!$B$2)+('month 2'!$B$2*(O190-1))),IF(N190="PLACED",((((O190-1)*K190)*'month 2'!$B$2)-'month 2'!$B$2),IF(K190=0,-'month 2'!$B$2,IF(K190=0,-'month 2'!$B$2,-('month 2'!$B$2*2)))))))*D190))</f>
        <v>0</v>
      </c>
    </row>
    <row r="191" spans="1:20" ht="15" x14ac:dyDescent="0.2">
      <c r="A191" s="14"/>
      <c r="B191" s="6"/>
      <c r="C191" s="6"/>
      <c r="D191" s="31"/>
      <c r="E191" s="15"/>
      <c r="F191" s="66"/>
      <c r="G191" s="15"/>
      <c r="H191" s="7"/>
      <c r="I191" s="10"/>
      <c r="J191" s="10"/>
      <c r="K191" s="10"/>
      <c r="L191" s="7"/>
      <c r="M191" s="7"/>
      <c r="N191" s="7"/>
      <c r="O191" s="19">
        <f>((H191-1)*(1-(IF(I191="no",0,'month 2'!$B$3)))+1)</f>
        <v>5.0000000000000044E-2</v>
      </c>
      <c r="P191" s="19">
        <f t="shared" si="3"/>
        <v>0</v>
      </c>
      <c r="Q1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1" s="20">
        <f>IF(ISBLANK(N191),,IF(ISBLANK(H191),,(IF(N191="WON-EW",((((O191-1)*K191)*'month 2'!$B$2)+('month 2'!$B$2*(O191-1))),IF(N191="WON",((((O191-1)*K191)*'month 2'!$B$2)+('month 2'!$B$2*(O191-1))),IF(N191="PLACED",((((O191-1)*K191)*'month 2'!$B$2)-'month 2'!$B$2),IF(K191=0,-'month 2'!$B$2,IF(K191=0,-'month 2'!$B$2,-('month 2'!$B$2*2)))))))*D191))</f>
        <v>0</v>
      </c>
    </row>
    <row r="192" spans="1:20" ht="15" x14ac:dyDescent="0.2">
      <c r="C192" s="6"/>
      <c r="D192" s="31"/>
      <c r="E192" s="6"/>
      <c r="F192" s="67"/>
      <c r="G192" s="6"/>
      <c r="H192" s="7"/>
      <c r="I192" s="10"/>
      <c r="J192" s="10"/>
      <c r="K192" s="10"/>
      <c r="L192" s="6"/>
      <c r="M192" s="6"/>
      <c r="N192" s="7"/>
      <c r="O192" s="19">
        <f>((H192-1)*(1-(IF(I192="no",0,'month 2'!$B$3)))+1)</f>
        <v>5.0000000000000044E-2</v>
      </c>
      <c r="P192" s="19">
        <f t="shared" si="3"/>
        <v>0</v>
      </c>
      <c r="Q1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2" s="20">
        <f>IF(ISBLANK(N192),,IF(ISBLANK(H192),,(IF(N192="WON-EW",((((O192-1)*K192)*'month 2'!$B$2)+('month 2'!$B$2*(O192-1))),IF(N192="WON",((((O192-1)*K192)*'month 2'!$B$2)+('month 2'!$B$2*(O192-1))),IF(N192="PLACED",((((O192-1)*K192)*'month 2'!$B$2)-'month 2'!$B$2),IF(K192=0,-'month 2'!$B$2,IF(K192=0,-'month 2'!$B$2,-('month 2'!$B$2*2)))))))*D192))</f>
        <v>0</v>
      </c>
    </row>
    <row r="193" spans="1:18" ht="15" x14ac:dyDescent="0.2">
      <c r="C193" s="6"/>
      <c r="D193" s="31"/>
      <c r="E193" s="15"/>
      <c r="F193" s="66"/>
      <c r="G193" s="15"/>
      <c r="H193" s="7"/>
      <c r="I193" s="10"/>
      <c r="J193" s="10"/>
      <c r="K193" s="10"/>
      <c r="L193" s="6"/>
      <c r="M193" s="6"/>
      <c r="N193" s="7"/>
      <c r="O193" s="19">
        <f>((H193-1)*(1-(IF(I193="no",0,'month 2'!$B$3)))+1)</f>
        <v>5.0000000000000044E-2</v>
      </c>
      <c r="P193" s="19">
        <f t="shared" si="3"/>
        <v>0</v>
      </c>
      <c r="Q1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3" s="20">
        <f>IF(ISBLANK(N193),,IF(ISBLANK(H193),,(IF(N193="WON-EW",((((O193-1)*K193)*'month 2'!$B$2)+('month 2'!$B$2*(O193-1))),IF(N193="WON",((((O193-1)*K193)*'month 2'!$B$2)+('month 2'!$B$2*(O193-1))),IF(N193="PLACED",((((O193-1)*K193)*'month 2'!$B$2)-'month 2'!$B$2),IF(K193=0,-'month 2'!$B$2,IF(K193=0,-'month 2'!$B$2,-('month 2'!$B$2*2)))))))*D193))</f>
        <v>0</v>
      </c>
    </row>
    <row r="194" spans="1:18" ht="15" x14ac:dyDescent="0.2">
      <c r="D194" s="31"/>
      <c r="E194" s="15"/>
      <c r="F194" s="66"/>
      <c r="G194" s="15"/>
      <c r="H194" s="7"/>
      <c r="I194" s="10"/>
      <c r="J194" s="10"/>
      <c r="K194" s="10"/>
      <c r="L194" s="6"/>
      <c r="M194" s="6"/>
      <c r="N194" s="7"/>
      <c r="O194" s="19">
        <f>((H194-1)*(1-(IF(I194="no",0,'month 2'!$B$3)))+1)</f>
        <v>5.0000000000000044E-2</v>
      </c>
      <c r="P194" s="19">
        <f t="shared" si="3"/>
        <v>0</v>
      </c>
      <c r="Q1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4" s="20">
        <f>IF(ISBLANK(N194),,IF(ISBLANK(H194),,(IF(N194="WON-EW",((((O194-1)*K194)*'month 2'!$B$2)+('month 2'!$B$2*(O194-1))),IF(N194="WON",((((O194-1)*K194)*'month 2'!$B$2)+('month 2'!$B$2*(O194-1))),IF(N194="PLACED",((((O194-1)*K194)*'month 2'!$B$2)-'month 2'!$B$2),IF(K194=0,-'month 2'!$B$2,IF(K194=0,-'month 2'!$B$2,-('month 2'!$B$2*2)))))))*D194))</f>
        <v>0</v>
      </c>
    </row>
    <row r="195" spans="1:18" ht="15.75" x14ac:dyDescent="0.25">
      <c r="A195" s="34"/>
      <c r="H195" s="32"/>
      <c r="I195" s="10"/>
      <c r="J195" s="10"/>
      <c r="K195" s="10"/>
      <c r="L195" s="6"/>
      <c r="M195" s="6"/>
      <c r="N195" s="7"/>
      <c r="O195" s="19">
        <f>((H195-1)*(1-(IF(I195="no",0,'month 2'!$B$3)))+1)</f>
        <v>5.0000000000000044E-2</v>
      </c>
      <c r="P195" s="19">
        <f t="shared" si="3"/>
        <v>0</v>
      </c>
      <c r="Q1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5" s="20">
        <f>IF(ISBLANK(N195),,IF(ISBLANK(H195),,(IF(N195="WON-EW",((((O195-1)*K195)*'month 2'!$B$2)+('month 2'!$B$2*(O195-1))),IF(N195="WON",((((O195-1)*K195)*'month 2'!$B$2)+('month 2'!$B$2*(O195-1))),IF(N195="PLACED",((((O195-1)*K195)*'month 2'!$B$2)-'month 2'!$B$2),IF(K195=0,-'month 2'!$B$2,IF(K195=0,-'month 2'!$B$2,-('month 2'!$B$2*2)))))))*D195))</f>
        <v>0</v>
      </c>
    </row>
    <row r="196" spans="1:18" ht="15" x14ac:dyDescent="0.2">
      <c r="H196" s="32"/>
      <c r="I196" s="10"/>
      <c r="J196" s="10"/>
      <c r="K196" s="10"/>
      <c r="L196" s="6"/>
      <c r="M196" s="6"/>
      <c r="N196" s="7"/>
      <c r="O196" s="19">
        <f>((H196-1)*(1-(IF(I196="no",0,'month 2'!$B$3)))+1)</f>
        <v>5.0000000000000044E-2</v>
      </c>
      <c r="P196" s="19">
        <f t="shared" si="3"/>
        <v>0</v>
      </c>
      <c r="Q1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6" s="20">
        <f>IF(ISBLANK(N196),,IF(ISBLANK(H196),,(IF(N196="WON-EW",((((O196-1)*K196)*'month 2'!$B$2)+('month 2'!$B$2*(O196-1))),IF(N196="WON",((((O196-1)*K196)*'month 2'!$B$2)+('month 2'!$B$2*(O196-1))),IF(N196="PLACED",((((O196-1)*K196)*'month 2'!$B$2)-'month 2'!$B$2),IF(K196=0,-'month 2'!$B$2,IF(K196=0,-'month 2'!$B$2,-('month 2'!$B$2*2)))))))*D196))</f>
        <v>0</v>
      </c>
    </row>
    <row r="197" spans="1:18" ht="15" x14ac:dyDescent="0.2">
      <c r="H197" s="32"/>
      <c r="I197" s="10"/>
      <c r="J197" s="10"/>
      <c r="K197" s="10"/>
      <c r="L197" s="6"/>
      <c r="M197" s="6"/>
      <c r="N197" s="7"/>
      <c r="O197" s="19">
        <f>((H197-1)*(1-(IF(I197="no",0,'month 2'!$B$3)))+1)</f>
        <v>5.0000000000000044E-2</v>
      </c>
      <c r="P197" s="19">
        <f t="shared" si="3"/>
        <v>0</v>
      </c>
      <c r="Q1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7" s="20">
        <f>IF(ISBLANK(N197),,IF(ISBLANK(H197),,(IF(N197="WON-EW",((((O197-1)*K197)*'month 2'!$B$2)+('month 2'!$B$2*(O197-1))),IF(N197="WON",((((O197-1)*K197)*'month 2'!$B$2)+('month 2'!$B$2*(O197-1))),IF(N197="PLACED",((((O197-1)*K197)*'month 2'!$B$2)-'month 2'!$B$2),IF(K197=0,-'month 2'!$B$2,IF(K197=0,-'month 2'!$B$2,-('month 2'!$B$2*2)))))))*D197))</f>
        <v>0</v>
      </c>
    </row>
    <row r="198" spans="1:18" ht="15" x14ac:dyDescent="0.2">
      <c r="H198" s="32"/>
      <c r="I198" s="10"/>
      <c r="J198" s="10"/>
      <c r="K198" s="10"/>
      <c r="L198" s="6"/>
      <c r="M198" s="6"/>
      <c r="N198" s="7"/>
      <c r="O198" s="19">
        <f>((H198-1)*(1-(IF(I198="no",0,'month 2'!$B$3)))+1)</f>
        <v>5.0000000000000044E-2</v>
      </c>
      <c r="P198" s="19">
        <f t="shared" si="3"/>
        <v>0</v>
      </c>
      <c r="Q1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8" s="20">
        <f>IF(ISBLANK(N198),,IF(ISBLANK(H198),,(IF(N198="WON-EW",((((O198-1)*K198)*'month 2'!$B$2)+('month 2'!$B$2*(O198-1))),IF(N198="WON",((((O198-1)*K198)*'month 2'!$B$2)+('month 2'!$B$2*(O198-1))),IF(N198="PLACED",((((O198-1)*K198)*'month 2'!$B$2)-'month 2'!$B$2),IF(K198=0,-'month 2'!$B$2,IF(K198=0,-'month 2'!$B$2,-('month 2'!$B$2*2)))))))*D198))</f>
        <v>0</v>
      </c>
    </row>
    <row r="199" spans="1:18" ht="15" x14ac:dyDescent="0.2">
      <c r="A199" s="16"/>
      <c r="C199" s="11"/>
      <c r="H199" s="32"/>
      <c r="I199" s="10"/>
      <c r="J199" s="10"/>
      <c r="K199" s="10"/>
      <c r="L199" s="6"/>
      <c r="M199" s="6"/>
      <c r="N199" s="7"/>
      <c r="O199" s="19">
        <f>((H199-1)*(1-(IF(I199="no",0,'month 2'!$B$3)))+1)</f>
        <v>5.0000000000000044E-2</v>
      </c>
      <c r="P199" s="19">
        <f t="shared" si="3"/>
        <v>0</v>
      </c>
      <c r="Q1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9" s="20">
        <f>IF(ISBLANK(N199),,IF(ISBLANK(H199),,(IF(N199="WON-EW",((((O199-1)*K199)*'month 2'!$B$2)+('month 2'!$B$2*(O199-1))),IF(N199="WON",((((O199-1)*K199)*'month 2'!$B$2)+('month 2'!$B$2*(O199-1))),IF(N199="PLACED",((((O199-1)*K199)*'month 2'!$B$2)-'month 2'!$B$2),IF(K199=0,-'month 2'!$B$2,IF(K199=0,-'month 2'!$B$2,-('month 2'!$B$2*2)))))))*D199))</f>
        <v>0</v>
      </c>
    </row>
    <row r="200" spans="1:18" ht="15" x14ac:dyDescent="0.2">
      <c r="C200" s="11"/>
      <c r="H200" s="32"/>
      <c r="I200" s="10"/>
      <c r="J200" s="10"/>
      <c r="K200" s="10"/>
      <c r="L200" s="6"/>
      <c r="M200" s="6"/>
      <c r="N200" s="7"/>
      <c r="O200" s="19">
        <f>((H200-1)*(1-(IF(I200="no",0,'month 2'!$B$3)))+1)</f>
        <v>5.0000000000000044E-2</v>
      </c>
      <c r="P200" s="19">
        <f t="shared" si="3"/>
        <v>0</v>
      </c>
      <c r="Q2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0" s="20">
        <f>IF(ISBLANK(N200),,IF(ISBLANK(H200),,(IF(N200="WON-EW",((((O200-1)*K200)*'month 2'!$B$2)+('month 2'!$B$2*(O200-1))),IF(N200="WON",((((O200-1)*K200)*'month 2'!$B$2)+('month 2'!$B$2*(O200-1))),IF(N200="PLACED",((((O200-1)*K200)*'month 2'!$B$2)-'month 2'!$B$2),IF(K200=0,-'month 2'!$B$2,IF(K200=0,-'month 2'!$B$2,-('month 2'!$B$2*2)))))))*D200))</f>
        <v>0</v>
      </c>
    </row>
    <row r="201" spans="1:18" ht="15" x14ac:dyDescent="0.2">
      <c r="C201" s="11"/>
      <c r="H201" s="32"/>
      <c r="I201" s="10"/>
      <c r="J201" s="10"/>
      <c r="K201" s="10"/>
      <c r="L201" s="6"/>
      <c r="M201" s="6"/>
      <c r="N201" s="7"/>
      <c r="O201" s="19">
        <f>((H201-1)*(1-(IF(I201="no",0,'month 2'!$B$3)))+1)</f>
        <v>5.0000000000000044E-2</v>
      </c>
      <c r="P201" s="19">
        <f t="shared" si="3"/>
        <v>0</v>
      </c>
      <c r="Q2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1" s="20">
        <f>IF(ISBLANK(N201),,IF(ISBLANK(H201),,(IF(N201="WON-EW",((((O201-1)*K201)*'month 2'!$B$2)+('month 2'!$B$2*(O201-1))),IF(N201="WON",((((O201-1)*K201)*'month 2'!$B$2)+('month 2'!$B$2*(O201-1))),IF(N201="PLACED",((((O201-1)*K201)*'month 2'!$B$2)-'month 2'!$B$2),IF(K201=0,-'month 2'!$B$2,IF(K201=0,-'month 2'!$B$2,-('month 2'!$B$2*2)))))))*D201))</f>
        <v>0</v>
      </c>
    </row>
    <row r="202" spans="1:18" ht="15" x14ac:dyDescent="0.2">
      <c r="H202" s="32"/>
      <c r="I202" s="10"/>
      <c r="J202" s="10"/>
      <c r="K202" s="10"/>
      <c r="L202" s="6"/>
      <c r="M202" s="6"/>
      <c r="N202" s="7"/>
      <c r="O202" s="19">
        <f>((H202-1)*(1-(IF(I202="no",0,'month 2'!$B$3)))+1)</f>
        <v>5.0000000000000044E-2</v>
      </c>
      <c r="P202" s="19">
        <f t="shared" si="3"/>
        <v>0</v>
      </c>
      <c r="Q2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2" s="20">
        <f>IF(ISBLANK(N202),,IF(ISBLANK(H202),,(IF(N202="WON-EW",((((O202-1)*K202)*'month 2'!$B$2)+('month 2'!$B$2*(O202-1))),IF(N202="WON",((((O202-1)*K202)*'month 2'!$B$2)+('month 2'!$B$2*(O202-1))),IF(N202="PLACED",((((O202-1)*K202)*'month 2'!$B$2)-'month 2'!$B$2),IF(K202=0,-'month 2'!$B$2,IF(K202=0,-'month 2'!$B$2,-('month 2'!$B$2*2)))))))*D202))</f>
        <v>0</v>
      </c>
    </row>
    <row r="203" spans="1:18" ht="15" x14ac:dyDescent="0.2">
      <c r="C203" s="11"/>
      <c r="H203" s="32"/>
      <c r="I203" s="10"/>
      <c r="J203" s="10"/>
      <c r="K203" s="10"/>
      <c r="L203" s="6"/>
      <c r="M203" s="6"/>
      <c r="N203" s="7"/>
      <c r="O203" s="19">
        <f>((H203-1)*(1-(IF(I203="no",0,'month 2'!$B$3)))+1)</f>
        <v>5.0000000000000044E-2</v>
      </c>
      <c r="P203" s="19">
        <f t="shared" si="3"/>
        <v>0</v>
      </c>
      <c r="Q2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3" s="20">
        <f>IF(ISBLANK(N203),,IF(ISBLANK(H203),,(IF(N203="WON-EW",((((O203-1)*K203)*'month 2'!$B$2)+('month 2'!$B$2*(O203-1))),IF(N203="WON",((((O203-1)*K203)*'month 2'!$B$2)+('month 2'!$B$2*(O203-1))),IF(N203="PLACED",((((O203-1)*K203)*'month 2'!$B$2)-'month 2'!$B$2),IF(K203=0,-'month 2'!$B$2,IF(K203=0,-'month 2'!$B$2,-('month 2'!$B$2*2)))))))*D203))</f>
        <v>0</v>
      </c>
    </row>
    <row r="204" spans="1:18" ht="15" x14ac:dyDescent="0.2">
      <c r="C204" s="11"/>
      <c r="H204" s="32"/>
      <c r="I204" s="10"/>
      <c r="J204" s="10"/>
      <c r="K204" s="10"/>
      <c r="L204" s="6"/>
      <c r="M204" s="6"/>
      <c r="N204" s="7"/>
      <c r="O204" s="19">
        <f>((H204-1)*(1-(IF(I204="no",0,'month 2'!$B$3)))+1)</f>
        <v>5.0000000000000044E-2</v>
      </c>
      <c r="P204" s="19">
        <f t="shared" si="3"/>
        <v>0</v>
      </c>
      <c r="Q2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4" s="20">
        <f>IF(ISBLANK(N204),,IF(ISBLANK(H204),,(IF(N204="WON-EW",((((O204-1)*K204)*'month 2'!$B$2)+('month 2'!$B$2*(O204-1))),IF(N204="WON",((((O204-1)*K204)*'month 2'!$B$2)+('month 2'!$B$2*(O204-1))),IF(N204="PLACED",((((O204-1)*K204)*'month 2'!$B$2)-'month 2'!$B$2),IF(K204=0,-'month 2'!$B$2,IF(K204=0,-'month 2'!$B$2,-('month 2'!$B$2*2)))))))*D204))</f>
        <v>0</v>
      </c>
    </row>
    <row r="205" spans="1:18" ht="15" x14ac:dyDescent="0.2">
      <c r="C205" s="11"/>
      <c r="H205" s="32"/>
      <c r="I205" s="10"/>
      <c r="J205" s="10"/>
      <c r="K205" s="10"/>
      <c r="L205" s="6"/>
      <c r="M205" s="6"/>
      <c r="N205" s="7"/>
      <c r="O205" s="19">
        <f>((H205-1)*(1-(IF(I205="no",0,'month 2'!$B$3)))+1)</f>
        <v>5.0000000000000044E-2</v>
      </c>
      <c r="P205" s="19">
        <f t="shared" si="3"/>
        <v>0</v>
      </c>
      <c r="Q2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5" s="20">
        <f>IF(ISBLANK(N205),,IF(ISBLANK(H205),,(IF(N205="WON-EW",((((O205-1)*K205)*'month 2'!$B$2)+('month 2'!$B$2*(O205-1))),IF(N205="WON",((((O205-1)*K205)*'month 2'!$B$2)+('month 2'!$B$2*(O205-1))),IF(N205="PLACED",((((O205-1)*K205)*'month 2'!$B$2)-'month 2'!$B$2),IF(K205=0,-'month 2'!$B$2,IF(K205=0,-'month 2'!$B$2,-('month 2'!$B$2*2)))))))*D205))</f>
        <v>0</v>
      </c>
    </row>
    <row r="206" spans="1:18" ht="15" x14ac:dyDescent="0.2">
      <c r="H206" s="32"/>
      <c r="I206" s="10"/>
      <c r="J206" s="10"/>
      <c r="K206" s="10"/>
      <c r="L206" s="6"/>
      <c r="M206" s="6"/>
      <c r="N206" s="7"/>
      <c r="O206" s="19">
        <f>((H206-1)*(1-(IF(I206="no",0,'month 2'!$B$3)))+1)</f>
        <v>5.0000000000000044E-2</v>
      </c>
      <c r="P206" s="19">
        <f t="shared" si="3"/>
        <v>0</v>
      </c>
      <c r="Q2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6" s="20">
        <f>IF(ISBLANK(N206),,IF(ISBLANK(H206),,(IF(N206="WON-EW",((((O206-1)*K206)*'month 2'!$B$2)+('month 2'!$B$2*(O206-1))),IF(N206="WON",((((O206-1)*K206)*'month 2'!$B$2)+('month 2'!$B$2*(O206-1))),IF(N206="PLACED",((((O206-1)*K206)*'month 2'!$B$2)-'month 2'!$B$2),IF(K206=0,-'month 2'!$B$2,IF(K206=0,-'month 2'!$B$2,-('month 2'!$B$2*2)))))))*D206))</f>
        <v>0</v>
      </c>
    </row>
    <row r="207" spans="1:18" ht="15" x14ac:dyDescent="0.2">
      <c r="H207" s="32"/>
      <c r="I207" s="10"/>
      <c r="J207" s="10"/>
      <c r="K207" s="10"/>
      <c r="L207" s="6"/>
      <c r="M207" s="6"/>
      <c r="N207" s="7"/>
      <c r="O207" s="19">
        <f>((H207-1)*(1-(IF(I207="no",0,'month 2'!$B$3)))+1)</f>
        <v>5.0000000000000044E-2</v>
      </c>
      <c r="P207" s="19">
        <f t="shared" si="3"/>
        <v>0</v>
      </c>
      <c r="Q2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7" s="20">
        <f>IF(ISBLANK(N207),,IF(ISBLANK(H207),,(IF(N207="WON-EW",((((O207-1)*K207)*'month 2'!$B$2)+('month 2'!$B$2*(O207-1))),IF(N207="WON",((((O207-1)*K207)*'month 2'!$B$2)+('month 2'!$B$2*(O207-1))),IF(N207="PLACED",((((O207-1)*K207)*'month 2'!$B$2)-'month 2'!$B$2),IF(K207=0,-'month 2'!$B$2,IF(K207=0,-'month 2'!$B$2,-('month 2'!$B$2*2)))))))*D207))</f>
        <v>0</v>
      </c>
    </row>
    <row r="208" spans="1:18" ht="15" x14ac:dyDescent="0.2">
      <c r="H208" s="32"/>
      <c r="I208" s="10"/>
      <c r="J208" s="10"/>
      <c r="K208" s="10"/>
      <c r="L208" s="6"/>
      <c r="M208" s="6"/>
      <c r="N208" s="7"/>
      <c r="O208" s="19">
        <f>((H208-1)*(1-(IF(I208="no",0,'month 2'!$B$3)))+1)</f>
        <v>5.0000000000000044E-2</v>
      </c>
      <c r="P208" s="19">
        <f t="shared" si="3"/>
        <v>0</v>
      </c>
      <c r="Q2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8" s="20">
        <f>IF(ISBLANK(N208),,IF(ISBLANK(H208),,(IF(N208="WON-EW",((((O208-1)*K208)*'month 2'!$B$2)+('month 2'!$B$2*(O208-1))),IF(N208="WON",((((O208-1)*K208)*'month 2'!$B$2)+('month 2'!$B$2*(O208-1))),IF(N208="PLACED",((((O208-1)*K208)*'month 2'!$B$2)-'month 2'!$B$2),IF(K208=0,-'month 2'!$B$2,IF(K208=0,-'month 2'!$B$2,-('month 2'!$B$2*2)))))))*D208))</f>
        <v>0</v>
      </c>
    </row>
    <row r="209" spans="8:18" ht="15" x14ac:dyDescent="0.2">
      <c r="H209" s="32"/>
      <c r="I209" s="10"/>
      <c r="J209" s="10"/>
      <c r="K209" s="10"/>
      <c r="L209" s="6"/>
      <c r="M209" s="6"/>
      <c r="N209" s="7"/>
      <c r="O209" s="19">
        <f>((H209-1)*(1-(IF(I209="no",0,'month 2'!$B$3)))+1)</f>
        <v>5.0000000000000044E-2</v>
      </c>
      <c r="P209" s="19">
        <f t="shared" si="3"/>
        <v>0</v>
      </c>
      <c r="Q2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9" s="20">
        <f>IF(ISBLANK(N209),,IF(ISBLANK(H209),,(IF(N209="WON-EW",((((O209-1)*K209)*'month 2'!$B$2)+('month 2'!$B$2*(O209-1))),IF(N209="WON",((((O209-1)*K209)*'month 2'!$B$2)+('month 2'!$B$2*(O209-1))),IF(N209="PLACED",((((O209-1)*K209)*'month 2'!$B$2)-'month 2'!$B$2),IF(K209=0,-'month 2'!$B$2,IF(K209=0,-'month 2'!$B$2,-('month 2'!$B$2*2)))))))*D209))</f>
        <v>0</v>
      </c>
    </row>
    <row r="210" spans="8:18" ht="15" x14ac:dyDescent="0.2">
      <c r="H210" s="32"/>
      <c r="I210" s="10"/>
      <c r="J210" s="10"/>
      <c r="K210" s="10"/>
      <c r="L210" s="6"/>
      <c r="M210" s="6"/>
      <c r="N210" s="7"/>
      <c r="O210" s="19">
        <f>((H210-1)*(1-(IF(I210="no",0,'month 2'!$B$3)))+1)</f>
        <v>5.0000000000000044E-2</v>
      </c>
      <c r="P210" s="19">
        <f t="shared" si="3"/>
        <v>0</v>
      </c>
      <c r="Q2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0" s="20">
        <f>IF(ISBLANK(N210),,IF(ISBLANK(H210),,(IF(N210="WON-EW",((((O210-1)*K210)*'month 2'!$B$2)+('month 2'!$B$2*(O210-1))),IF(N210="WON",((((O210-1)*K210)*'month 2'!$B$2)+('month 2'!$B$2*(O210-1))),IF(N210="PLACED",((((O210-1)*K210)*'month 2'!$B$2)-'month 2'!$B$2),IF(K210=0,-'month 2'!$B$2,IF(K210=0,-'month 2'!$B$2,-('month 2'!$B$2*2)))))))*D210))</f>
        <v>0</v>
      </c>
    </row>
    <row r="211" spans="8:18" ht="15" x14ac:dyDescent="0.2">
      <c r="H211" s="32"/>
      <c r="I211" s="10"/>
      <c r="J211" s="10"/>
      <c r="K211" s="10"/>
      <c r="L211" s="6"/>
      <c r="M211" s="6"/>
      <c r="N211" s="7"/>
      <c r="O211" s="19">
        <f>((H211-1)*(1-(IF(I211="no",0,'month 2'!$B$3)))+1)</f>
        <v>5.0000000000000044E-2</v>
      </c>
      <c r="P211" s="19">
        <f t="shared" si="3"/>
        <v>0</v>
      </c>
      <c r="Q2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1" s="20">
        <f>IF(ISBLANK(N211),,IF(ISBLANK(H211),,(IF(N211="WON-EW",((((O211-1)*K211)*'month 2'!$B$2)+('month 2'!$B$2*(O211-1))),IF(N211="WON",((((O211-1)*K211)*'month 2'!$B$2)+('month 2'!$B$2*(O211-1))),IF(N211="PLACED",((((O211-1)*K211)*'month 2'!$B$2)-'month 2'!$B$2),IF(K211=0,-'month 2'!$B$2,IF(K211=0,-'month 2'!$B$2,-('month 2'!$B$2*2)))))))*D211))</f>
        <v>0</v>
      </c>
    </row>
    <row r="212" spans="8:18" ht="15" x14ac:dyDescent="0.2">
      <c r="H212" s="32"/>
      <c r="I212" s="10"/>
      <c r="J212" s="10"/>
      <c r="K212" s="10"/>
      <c r="L212" s="6"/>
      <c r="M212" s="6"/>
      <c r="N212" s="7"/>
      <c r="O212" s="19">
        <f>((H212-1)*(1-(IF(I212="no",0,'month 2'!$B$3)))+1)</f>
        <v>5.0000000000000044E-2</v>
      </c>
      <c r="P212" s="19">
        <f t="shared" si="3"/>
        <v>0</v>
      </c>
      <c r="Q2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2" s="20">
        <f>IF(ISBLANK(N212),,IF(ISBLANK(H212),,(IF(N212="WON-EW",((((O212-1)*K212)*'month 2'!$B$2)+('month 2'!$B$2*(O212-1))),IF(N212="WON",((((O212-1)*K212)*'month 2'!$B$2)+('month 2'!$B$2*(O212-1))),IF(N212="PLACED",((((O212-1)*K212)*'month 2'!$B$2)-'month 2'!$B$2),IF(K212=0,-'month 2'!$B$2,IF(K212=0,-'month 2'!$B$2,-('month 2'!$B$2*2)))))))*D212))</f>
        <v>0</v>
      </c>
    </row>
    <row r="213" spans="8:18" ht="15" x14ac:dyDescent="0.2">
      <c r="H213" s="32"/>
      <c r="I213" s="10"/>
      <c r="J213" s="10"/>
      <c r="K213" s="10"/>
      <c r="L213" s="6"/>
      <c r="M213" s="6"/>
      <c r="N213" s="7"/>
      <c r="O213" s="19">
        <f>((H213-1)*(1-(IF(I213="no",0,'month 2'!$B$3)))+1)</f>
        <v>5.0000000000000044E-2</v>
      </c>
      <c r="P213" s="19">
        <f t="shared" si="3"/>
        <v>0</v>
      </c>
      <c r="Q2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3" s="20">
        <f>IF(ISBLANK(N213),,IF(ISBLANK(H213),,(IF(N213="WON-EW",((((O213-1)*K213)*'month 2'!$B$2)+('month 2'!$B$2*(O213-1))),IF(N213="WON",((((O213-1)*K213)*'month 2'!$B$2)+('month 2'!$B$2*(O213-1))),IF(N213="PLACED",((((O213-1)*K213)*'month 2'!$B$2)-'month 2'!$B$2),IF(K213=0,-'month 2'!$B$2,IF(K213=0,-'month 2'!$B$2,-('month 2'!$B$2*2)))))))*D213))</f>
        <v>0</v>
      </c>
    </row>
    <row r="214" spans="8:18" ht="15" x14ac:dyDescent="0.2">
      <c r="H214" s="32"/>
      <c r="I214" s="10"/>
      <c r="J214" s="10"/>
      <c r="K214" s="10"/>
      <c r="L214" s="6"/>
      <c r="M214" s="6"/>
      <c r="N214" s="7"/>
      <c r="O214" s="19">
        <f>((H214-1)*(1-(IF(I214="no",0,'month 2'!$B$3)))+1)</f>
        <v>5.0000000000000044E-2</v>
      </c>
      <c r="P214" s="19">
        <f t="shared" si="3"/>
        <v>0</v>
      </c>
      <c r="Q2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4" s="20">
        <f>IF(ISBLANK(N214),,IF(ISBLANK(H214),,(IF(N214="WON-EW",((((O214-1)*K214)*'month 2'!$B$2)+('month 2'!$B$2*(O214-1))),IF(N214="WON",((((O214-1)*K214)*'month 2'!$B$2)+('month 2'!$B$2*(O214-1))),IF(N214="PLACED",((((O214-1)*K214)*'month 2'!$B$2)-'month 2'!$B$2),IF(K214=0,-'month 2'!$B$2,IF(K214=0,-'month 2'!$B$2,-('month 2'!$B$2*2)))))))*D214))</f>
        <v>0</v>
      </c>
    </row>
    <row r="215" spans="8:18" ht="15" x14ac:dyDescent="0.2">
      <c r="H215" s="32"/>
      <c r="I215" s="10"/>
      <c r="J215" s="10"/>
      <c r="K215" s="10"/>
      <c r="L215" s="6"/>
      <c r="M215" s="6"/>
      <c r="N215" s="7"/>
      <c r="O215" s="19">
        <f>((H215-1)*(1-(IF(I215="no",0,'month 2'!$B$3)))+1)</f>
        <v>5.0000000000000044E-2</v>
      </c>
      <c r="P215" s="19">
        <f t="shared" si="3"/>
        <v>0</v>
      </c>
      <c r="Q2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5" s="20">
        <f>IF(ISBLANK(N215),,IF(ISBLANK(H215),,(IF(N215="WON-EW",((((O215-1)*K215)*'month 2'!$B$2)+('month 2'!$B$2*(O215-1))),IF(N215="WON",((((O215-1)*K215)*'month 2'!$B$2)+('month 2'!$B$2*(O215-1))),IF(N215="PLACED",((((O215-1)*K215)*'month 2'!$B$2)-'month 2'!$B$2),IF(K215=0,-'month 2'!$B$2,IF(K215=0,-'month 2'!$B$2,-('month 2'!$B$2*2)))))))*D215))</f>
        <v>0</v>
      </c>
    </row>
    <row r="216" spans="8:18" ht="15" x14ac:dyDescent="0.2">
      <c r="H216" s="32"/>
      <c r="I216" s="10"/>
      <c r="J216" s="10"/>
      <c r="K216" s="10"/>
      <c r="N216" s="7"/>
      <c r="O216" s="19">
        <f>((H216-1)*(1-(IF(I216="no",0,'month 2'!$B$3)))+1)</f>
        <v>5.0000000000000044E-2</v>
      </c>
      <c r="P216" s="19">
        <f t="shared" si="3"/>
        <v>0</v>
      </c>
      <c r="Q2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6" s="20">
        <f>IF(ISBLANK(N216),,IF(ISBLANK(H216),,(IF(N216="WON-EW",((((O216-1)*K216)*'month 2'!$B$2)+('month 2'!$B$2*(O216-1))),IF(N216="WON",((((O216-1)*K216)*'month 2'!$B$2)+('month 2'!$B$2*(O216-1))),IF(N216="PLACED",((((O216-1)*K216)*'month 2'!$B$2)-'month 2'!$B$2),IF(K216=0,-'month 2'!$B$2,IF(K216=0,-'month 2'!$B$2,-('month 2'!$B$2*2)))))))*D216))</f>
        <v>0</v>
      </c>
    </row>
    <row r="217" spans="8:18" ht="15" x14ac:dyDescent="0.2">
      <c r="I217" s="10"/>
      <c r="J217" s="10"/>
      <c r="K217" s="10"/>
      <c r="N217" s="7"/>
      <c r="O217" s="19">
        <f>((H217-1)*(1-(IF(I217="no",0,'month 2'!$B$3)))+1)</f>
        <v>5.0000000000000044E-2</v>
      </c>
      <c r="P217" s="19">
        <f t="shared" si="3"/>
        <v>0</v>
      </c>
      <c r="Q2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7" s="20">
        <f>IF(ISBLANK(N217),,IF(ISBLANK(H217),,(IF(N217="WON-EW",((((O217-1)*K217)*'month 2'!$B$2)+('month 2'!$B$2*(O217-1))),IF(N217="WON",((((O217-1)*K217)*'month 2'!$B$2)+('month 2'!$B$2*(O217-1))),IF(N217="PLACED",((((O217-1)*K217)*'month 2'!$B$2)-'month 2'!$B$2),IF(K217=0,-'month 2'!$B$2,IF(K217=0,-'month 2'!$B$2,-('month 2'!$B$2*2)))))))*D217))</f>
        <v>0</v>
      </c>
    </row>
    <row r="218" spans="8:18" ht="15" x14ac:dyDescent="0.2">
      <c r="I218" s="10"/>
      <c r="J218" s="10"/>
      <c r="K218" s="10"/>
      <c r="N218" s="7"/>
      <c r="O218" s="19">
        <f>((H218-1)*(1-(IF(I218="no",0,'month 2'!$B$3)))+1)</f>
        <v>5.0000000000000044E-2</v>
      </c>
      <c r="P218" s="19">
        <f t="shared" si="3"/>
        <v>0</v>
      </c>
      <c r="Q2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8" s="20">
        <f>IF(ISBLANK(N218),,IF(ISBLANK(H218),,(IF(N218="WON-EW",((((O218-1)*K218)*'month 2'!$B$2)+('month 2'!$B$2*(O218-1))),IF(N218="WON",((((O218-1)*K218)*'month 2'!$B$2)+('month 2'!$B$2*(O218-1))),IF(N218="PLACED",((((O218-1)*K218)*'month 2'!$B$2)-'month 2'!$B$2),IF(K218=0,-'month 2'!$B$2,IF(K218=0,-'month 2'!$B$2,-('month 2'!$B$2*2)))))))*D218))</f>
        <v>0</v>
      </c>
    </row>
    <row r="219" spans="8:18" ht="15" x14ac:dyDescent="0.2">
      <c r="I219" s="10"/>
      <c r="J219" s="10"/>
      <c r="K219" s="10"/>
      <c r="N219" s="7"/>
      <c r="O219" s="19">
        <f>((H219-1)*(1-(IF(I219="no",0,'month 2'!$B$3)))+1)</f>
        <v>5.0000000000000044E-2</v>
      </c>
      <c r="P219" s="19">
        <f t="shared" si="3"/>
        <v>0</v>
      </c>
      <c r="Q2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9" s="20">
        <f>IF(ISBLANK(N219),,IF(ISBLANK(H219),,(IF(N219="WON-EW",((((O219-1)*K219)*'month 2'!$B$2)+('month 2'!$B$2*(O219-1))),IF(N219="WON",((((O219-1)*K219)*'month 2'!$B$2)+('month 2'!$B$2*(O219-1))),IF(N219="PLACED",((((O219-1)*K219)*'month 2'!$B$2)-'month 2'!$B$2),IF(K219=0,-'month 2'!$B$2,IF(K219=0,-'month 2'!$B$2,-('month 2'!$B$2*2)))))))*D219))</f>
        <v>0</v>
      </c>
    </row>
    <row r="220" spans="8:18" ht="15" x14ac:dyDescent="0.2">
      <c r="I220" s="10"/>
      <c r="J220" s="10"/>
      <c r="K220" s="10"/>
      <c r="N220" s="7"/>
      <c r="O220" s="19">
        <f>((H220-1)*(1-(IF(I220="no",0,'month 2'!$B$3)))+1)</f>
        <v>5.0000000000000044E-2</v>
      </c>
      <c r="P220" s="19">
        <f t="shared" si="3"/>
        <v>0</v>
      </c>
      <c r="Q2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0" s="20">
        <f>IF(ISBLANK(N220),,IF(ISBLANK(H220),,(IF(N220="WON-EW",((((O220-1)*K220)*'month 2'!$B$2)+('month 2'!$B$2*(O220-1))),IF(N220="WON",((((O220-1)*K220)*'month 2'!$B$2)+('month 2'!$B$2*(O220-1))),IF(N220="PLACED",((((O220-1)*K220)*'month 2'!$B$2)-'month 2'!$B$2),IF(K220=0,-'month 2'!$B$2,IF(K220=0,-'month 2'!$B$2,-('month 2'!$B$2*2)))))))*D220))</f>
        <v>0</v>
      </c>
    </row>
    <row r="221" spans="8:18" ht="15" x14ac:dyDescent="0.2">
      <c r="I221" s="10"/>
      <c r="J221" s="10"/>
      <c r="K221" s="10"/>
      <c r="N221" s="7"/>
      <c r="O221" s="19">
        <f>((H221-1)*(1-(IF(I221="no",0,'month 2'!$B$3)))+1)</f>
        <v>5.0000000000000044E-2</v>
      </c>
      <c r="P221" s="19">
        <f t="shared" si="3"/>
        <v>0</v>
      </c>
      <c r="Q2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1" s="20">
        <f>IF(ISBLANK(N221),,IF(ISBLANK(H221),,(IF(N221="WON-EW",((((O221-1)*K221)*'month 2'!$B$2)+('month 2'!$B$2*(O221-1))),IF(N221="WON",((((O221-1)*K221)*'month 2'!$B$2)+('month 2'!$B$2*(O221-1))),IF(N221="PLACED",((((O221-1)*K221)*'month 2'!$B$2)-'month 2'!$B$2),IF(K221=0,-'month 2'!$B$2,IF(K221=0,-'month 2'!$B$2,-('month 2'!$B$2*2)))))))*D221))</f>
        <v>0</v>
      </c>
    </row>
    <row r="222" spans="8:18" ht="15" x14ac:dyDescent="0.2">
      <c r="I222" s="10"/>
      <c r="J222" s="10"/>
      <c r="K222" s="10"/>
      <c r="N222" s="7"/>
      <c r="O222" s="19">
        <f>((H222-1)*(1-(IF(I222="no",0,'month 2'!$B$3)))+1)</f>
        <v>5.0000000000000044E-2</v>
      </c>
      <c r="P222" s="19">
        <f t="shared" si="3"/>
        <v>0</v>
      </c>
      <c r="Q2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2" s="20">
        <f>IF(ISBLANK(N222),,IF(ISBLANK(H222),,(IF(N222="WON-EW",((((O222-1)*K222)*'month 2'!$B$2)+('month 2'!$B$2*(O222-1))),IF(N222="WON",((((O222-1)*K222)*'month 2'!$B$2)+('month 2'!$B$2*(O222-1))),IF(N222="PLACED",((((O222-1)*K222)*'month 2'!$B$2)-'month 2'!$B$2),IF(K222=0,-'month 2'!$B$2,IF(K222=0,-'month 2'!$B$2,-('month 2'!$B$2*2)))))))*D222))</f>
        <v>0</v>
      </c>
    </row>
    <row r="223" spans="8:18" ht="15" x14ac:dyDescent="0.2">
      <c r="I223" s="10"/>
      <c r="J223" s="10"/>
      <c r="K223" s="10"/>
      <c r="N223" s="7"/>
      <c r="O223" s="19">
        <f>((H223-1)*(1-(IF(I223="no",0,'month 2'!$B$3)))+1)</f>
        <v>5.0000000000000044E-2</v>
      </c>
      <c r="P223" s="19">
        <f t="shared" si="3"/>
        <v>0</v>
      </c>
      <c r="Q2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3" s="20">
        <f>IF(ISBLANK(N223),,IF(ISBLANK(H223),,(IF(N223="WON-EW",((((O223-1)*K223)*'month 2'!$B$2)+('month 2'!$B$2*(O223-1))),IF(N223="WON",((((O223-1)*K223)*'month 2'!$B$2)+('month 2'!$B$2*(O223-1))),IF(N223="PLACED",((((O223-1)*K223)*'month 2'!$B$2)-'month 2'!$B$2),IF(K223=0,-'month 2'!$B$2,IF(K223=0,-'month 2'!$B$2,-('month 2'!$B$2*2)))))))*D223))</f>
        <v>0</v>
      </c>
    </row>
    <row r="224" spans="8:18" ht="15" x14ac:dyDescent="0.2">
      <c r="I224" s="10"/>
      <c r="J224" s="10"/>
      <c r="K224" s="10"/>
      <c r="N224" s="7"/>
      <c r="O224" s="19">
        <f>((H224-1)*(1-(IF(I224="no",0,'month 2'!$B$3)))+1)</f>
        <v>5.0000000000000044E-2</v>
      </c>
      <c r="P224" s="19">
        <f t="shared" si="3"/>
        <v>0</v>
      </c>
      <c r="Q2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4" s="20">
        <f>IF(ISBLANK(N224),,IF(ISBLANK(H224),,(IF(N224="WON-EW",((((O224-1)*K224)*'month 2'!$B$2)+('month 2'!$B$2*(O224-1))),IF(N224="WON",((((O224-1)*K224)*'month 2'!$B$2)+('month 2'!$B$2*(O224-1))),IF(N224="PLACED",((((O224-1)*K224)*'month 2'!$B$2)-'month 2'!$B$2),IF(K224=0,-'month 2'!$B$2,IF(K224=0,-'month 2'!$B$2,-('month 2'!$B$2*2)))))))*D224))</f>
        <v>0</v>
      </c>
    </row>
    <row r="225" spans="9:18" ht="15" x14ac:dyDescent="0.2">
      <c r="I225" s="10"/>
      <c r="J225" s="10"/>
      <c r="K225" s="10"/>
      <c r="N225" s="7"/>
      <c r="O225" s="19">
        <f>((H225-1)*(1-(IF(I225="no",0,'month 2'!$B$3)))+1)</f>
        <v>5.0000000000000044E-2</v>
      </c>
      <c r="P225" s="19">
        <f t="shared" si="3"/>
        <v>0</v>
      </c>
      <c r="Q2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5" s="20">
        <f>IF(ISBLANK(N225),,IF(ISBLANK(H225),,(IF(N225="WON-EW",((((O225-1)*K225)*'month 2'!$B$2)+('month 2'!$B$2*(O225-1))),IF(N225="WON",((((O225-1)*K225)*'month 2'!$B$2)+('month 2'!$B$2*(O225-1))),IF(N225="PLACED",((((O225-1)*K225)*'month 2'!$B$2)-'month 2'!$B$2),IF(K225=0,-'month 2'!$B$2,IF(K225=0,-'month 2'!$B$2,-('month 2'!$B$2*2)))))))*D225))</f>
        <v>0</v>
      </c>
    </row>
    <row r="226" spans="9:18" ht="15" x14ac:dyDescent="0.2">
      <c r="I226" s="10"/>
      <c r="J226" s="10"/>
      <c r="K226" s="10"/>
      <c r="N226" s="7"/>
      <c r="O226" s="19">
        <f>((H226-1)*(1-(IF(I226="no",0,'month 2'!$B$3)))+1)</f>
        <v>5.0000000000000044E-2</v>
      </c>
      <c r="P226" s="19">
        <f t="shared" si="3"/>
        <v>0</v>
      </c>
      <c r="Q2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6" s="20">
        <f>IF(ISBLANK(N226),,IF(ISBLANK(H226),,(IF(N226="WON-EW",((((O226-1)*K226)*'month 2'!$B$2)+('month 2'!$B$2*(O226-1))),IF(N226="WON",((((O226-1)*K226)*'month 2'!$B$2)+('month 2'!$B$2*(O226-1))),IF(N226="PLACED",((((O226-1)*K226)*'month 2'!$B$2)-'month 2'!$B$2),IF(K226=0,-'month 2'!$B$2,IF(K226=0,-'month 2'!$B$2,-('month 2'!$B$2*2)))))))*D226))</f>
        <v>0</v>
      </c>
    </row>
    <row r="227" spans="9:18" ht="15" x14ac:dyDescent="0.2">
      <c r="I227" s="10"/>
      <c r="J227" s="10"/>
      <c r="K227" s="10"/>
      <c r="N227" s="7"/>
      <c r="O227" s="19">
        <f>((H227-1)*(1-(IF(I227="no",0,'month 2'!$B$3)))+1)</f>
        <v>5.0000000000000044E-2</v>
      </c>
      <c r="P227" s="19">
        <f t="shared" si="3"/>
        <v>0</v>
      </c>
      <c r="Q2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7" s="20">
        <f>IF(ISBLANK(N227),,IF(ISBLANK(H227),,(IF(N227="WON-EW",((((O227-1)*K227)*'month 2'!$B$2)+('month 2'!$B$2*(O227-1))),IF(N227="WON",((((O227-1)*K227)*'month 2'!$B$2)+('month 2'!$B$2*(O227-1))),IF(N227="PLACED",((((O227-1)*K227)*'month 2'!$B$2)-'month 2'!$B$2),IF(K227=0,-'month 2'!$B$2,IF(K227=0,-'month 2'!$B$2,-('month 2'!$B$2*2)))))))*D227))</f>
        <v>0</v>
      </c>
    </row>
    <row r="228" spans="9:18" ht="15" x14ac:dyDescent="0.2">
      <c r="I228" s="10"/>
      <c r="J228" s="10"/>
      <c r="K228" s="10"/>
      <c r="N228" s="7"/>
      <c r="O228" s="19">
        <f>((H228-1)*(1-(IF(I228="no",0,'month 2'!$B$3)))+1)</f>
        <v>5.0000000000000044E-2</v>
      </c>
      <c r="P228" s="19">
        <f t="shared" si="3"/>
        <v>0</v>
      </c>
      <c r="Q2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8" s="20">
        <f>IF(ISBLANK(N228),,IF(ISBLANK(H228),,(IF(N228="WON-EW",((((O228-1)*K228)*'month 2'!$B$2)+('month 2'!$B$2*(O228-1))),IF(N228="WON",((((O228-1)*K228)*'month 2'!$B$2)+('month 2'!$B$2*(O228-1))),IF(N228="PLACED",((((O228-1)*K228)*'month 2'!$B$2)-'month 2'!$B$2),IF(K228=0,-'month 2'!$B$2,IF(K228=0,-'month 2'!$B$2,-('month 2'!$B$2*2)))))))*D228))</f>
        <v>0</v>
      </c>
    </row>
    <row r="229" spans="9:18" ht="15" x14ac:dyDescent="0.2">
      <c r="I229" s="10"/>
      <c r="J229" s="10"/>
      <c r="K229" s="10"/>
      <c r="N229" s="7"/>
      <c r="O229" s="19">
        <f>((H229-1)*(1-(IF(I229="no",0,'month 2'!$B$3)))+1)</f>
        <v>5.0000000000000044E-2</v>
      </c>
      <c r="P229" s="19">
        <f t="shared" si="3"/>
        <v>0</v>
      </c>
      <c r="Q2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9" s="20">
        <f>IF(ISBLANK(N229),,IF(ISBLANK(H229),,(IF(N229="WON-EW",((((O229-1)*K229)*'month 2'!$B$2)+('month 2'!$B$2*(O229-1))),IF(N229="WON",((((O229-1)*K229)*'month 2'!$B$2)+('month 2'!$B$2*(O229-1))),IF(N229="PLACED",((((O229-1)*K229)*'month 2'!$B$2)-'month 2'!$B$2),IF(K229=0,-'month 2'!$B$2,IF(K229=0,-'month 2'!$B$2,-('month 2'!$B$2*2)))))))*D229))</f>
        <v>0</v>
      </c>
    </row>
    <row r="230" spans="9:18" ht="15" x14ac:dyDescent="0.2">
      <c r="I230" s="10"/>
      <c r="J230" s="10"/>
      <c r="K230" s="10"/>
      <c r="N230" s="7"/>
      <c r="O230" s="19">
        <f>((H230-1)*(1-(IF(I230="no",0,'month 2'!$B$3)))+1)</f>
        <v>5.0000000000000044E-2</v>
      </c>
      <c r="P230" s="19">
        <f t="shared" si="3"/>
        <v>0</v>
      </c>
      <c r="Q2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0" s="20">
        <f>IF(ISBLANK(N230),,IF(ISBLANK(H230),,(IF(N230="WON-EW",((((O230-1)*K230)*'month 2'!$B$2)+('month 2'!$B$2*(O230-1))),IF(N230="WON",((((O230-1)*K230)*'month 2'!$B$2)+('month 2'!$B$2*(O230-1))),IF(N230="PLACED",((((O230-1)*K230)*'month 2'!$B$2)-'month 2'!$B$2),IF(K230=0,-'month 2'!$B$2,IF(K230=0,-'month 2'!$B$2,-('month 2'!$B$2*2)))))))*D230))</f>
        <v>0</v>
      </c>
    </row>
    <row r="231" spans="9:18" ht="15" x14ac:dyDescent="0.2">
      <c r="I231" s="10"/>
      <c r="J231" s="10"/>
      <c r="K231" s="10"/>
      <c r="N231" s="7"/>
      <c r="O231" s="19">
        <f>((H231-1)*(1-(IF(I231="no",0,'month 2'!$B$3)))+1)</f>
        <v>5.0000000000000044E-2</v>
      </c>
      <c r="P231" s="19">
        <f t="shared" si="3"/>
        <v>0</v>
      </c>
      <c r="Q2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1" s="20">
        <f>IF(ISBLANK(N231),,IF(ISBLANK(H231),,(IF(N231="WON-EW",((((O231-1)*K231)*'month 2'!$B$2)+('month 2'!$B$2*(O231-1))),IF(N231="WON",((((O231-1)*K231)*'month 2'!$B$2)+('month 2'!$B$2*(O231-1))),IF(N231="PLACED",((((O231-1)*K231)*'month 2'!$B$2)-'month 2'!$B$2),IF(K231=0,-'month 2'!$B$2,IF(K231=0,-'month 2'!$B$2,-('month 2'!$B$2*2)))))))*D231))</f>
        <v>0</v>
      </c>
    </row>
    <row r="232" spans="9:18" ht="15" x14ac:dyDescent="0.2">
      <c r="I232" s="10"/>
      <c r="J232" s="10"/>
      <c r="K232" s="10"/>
      <c r="N232" s="7"/>
      <c r="O232" s="19">
        <f>((H232-1)*(1-(IF(I232="no",0,'month 2'!$B$3)))+1)</f>
        <v>5.0000000000000044E-2</v>
      </c>
      <c r="P232" s="19">
        <f t="shared" si="3"/>
        <v>0</v>
      </c>
      <c r="Q2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2" s="20">
        <f>IF(ISBLANK(N232),,IF(ISBLANK(H232),,(IF(N232="WON-EW",((((O232-1)*K232)*'month 2'!$B$2)+('month 2'!$B$2*(O232-1))),IF(N232="WON",((((O232-1)*K232)*'month 2'!$B$2)+('month 2'!$B$2*(O232-1))),IF(N232="PLACED",((((O232-1)*K232)*'month 2'!$B$2)-'month 2'!$B$2),IF(K232=0,-'month 2'!$B$2,IF(K232=0,-'month 2'!$B$2,-('month 2'!$B$2*2)))))))*D232))</f>
        <v>0</v>
      </c>
    </row>
    <row r="233" spans="9:18" ht="15" x14ac:dyDescent="0.2">
      <c r="I233" s="10"/>
      <c r="J233" s="10"/>
      <c r="K233" s="10"/>
      <c r="N233" s="7"/>
      <c r="O233" s="19">
        <f>((H233-1)*(1-(IF(I233="no",0,'month 2'!$B$3)))+1)</f>
        <v>5.0000000000000044E-2</v>
      </c>
      <c r="P233" s="19">
        <f t="shared" si="3"/>
        <v>0</v>
      </c>
      <c r="Q2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3" s="20">
        <f>IF(ISBLANK(N233),,IF(ISBLANK(H233),,(IF(N233="WON-EW",((((O233-1)*K233)*'month 2'!$B$2)+('month 2'!$B$2*(O233-1))),IF(N233="WON",((((O233-1)*K233)*'month 2'!$B$2)+('month 2'!$B$2*(O233-1))),IF(N233="PLACED",((((O233-1)*K233)*'month 2'!$B$2)-'month 2'!$B$2),IF(K233=0,-'month 2'!$B$2,IF(K233=0,-'month 2'!$B$2,-('month 2'!$B$2*2)))))))*D233))</f>
        <v>0</v>
      </c>
    </row>
    <row r="234" spans="9:18" ht="15" x14ac:dyDescent="0.2">
      <c r="I234" s="10"/>
      <c r="J234" s="10"/>
      <c r="K234" s="10"/>
      <c r="N234" s="7"/>
      <c r="O234" s="19">
        <f>((H234-1)*(1-(IF(I234="no",0,'month 2'!$B$3)))+1)</f>
        <v>5.0000000000000044E-2</v>
      </c>
      <c r="P234" s="19">
        <f t="shared" si="3"/>
        <v>0</v>
      </c>
      <c r="Q2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4" s="20">
        <f>IF(ISBLANK(N234),,IF(ISBLANK(H234),,(IF(N234="WON-EW",((((O234-1)*K234)*'month 2'!$B$2)+('month 2'!$B$2*(O234-1))),IF(N234="WON",((((O234-1)*K234)*'month 2'!$B$2)+('month 2'!$B$2*(O234-1))),IF(N234="PLACED",((((O234-1)*K234)*'month 2'!$B$2)-'month 2'!$B$2),IF(K234=0,-'month 2'!$B$2,IF(K234=0,-'month 2'!$B$2,-('month 2'!$B$2*2)))))))*D234))</f>
        <v>0</v>
      </c>
    </row>
    <row r="235" spans="9:18" ht="15" x14ac:dyDescent="0.2">
      <c r="I235" s="10"/>
      <c r="J235" s="10"/>
      <c r="K235" s="10"/>
      <c r="N235" s="7"/>
      <c r="O235" s="19">
        <f>((H235-1)*(1-(IF(I235="no",0,'month 2'!$B$3)))+1)</f>
        <v>5.0000000000000044E-2</v>
      </c>
      <c r="P235" s="19">
        <f t="shared" si="3"/>
        <v>0</v>
      </c>
      <c r="Q2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5" s="20">
        <f>IF(ISBLANK(N235),,IF(ISBLANK(H235),,(IF(N235="WON-EW",((((O235-1)*K235)*'month 2'!$B$2)+('month 2'!$B$2*(O235-1))),IF(N235="WON",((((O235-1)*K235)*'month 2'!$B$2)+('month 2'!$B$2*(O235-1))),IF(N235="PLACED",((((O235-1)*K235)*'month 2'!$B$2)-'month 2'!$B$2),IF(K235=0,-'month 2'!$B$2,IF(K235=0,-'month 2'!$B$2,-('month 2'!$B$2*2)))))))*D235))</f>
        <v>0</v>
      </c>
    </row>
    <row r="236" spans="9:18" ht="15" x14ac:dyDescent="0.2">
      <c r="I236" s="10"/>
      <c r="J236" s="10"/>
      <c r="K236" s="10"/>
      <c r="N236" s="7"/>
      <c r="O236" s="19">
        <f>((H236-1)*(1-(IF(I236="no",0,'month 2'!$B$3)))+1)</f>
        <v>5.0000000000000044E-2</v>
      </c>
      <c r="P236" s="19">
        <f t="shared" si="3"/>
        <v>0</v>
      </c>
      <c r="Q2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6" s="20">
        <f>IF(ISBLANK(N236),,IF(ISBLANK(H236),,(IF(N236="WON-EW",((((O236-1)*K236)*'month 2'!$B$2)+('month 2'!$B$2*(O236-1))),IF(N236="WON",((((O236-1)*K236)*'month 2'!$B$2)+('month 2'!$B$2*(O236-1))),IF(N236="PLACED",((((O236-1)*K236)*'month 2'!$B$2)-'month 2'!$B$2),IF(K236=0,-'month 2'!$B$2,IF(K236=0,-'month 2'!$B$2,-('month 2'!$B$2*2)))))))*D236))</f>
        <v>0</v>
      </c>
    </row>
    <row r="237" spans="9:18" ht="15" x14ac:dyDescent="0.2">
      <c r="I237" s="10"/>
      <c r="J237" s="10"/>
      <c r="K237" s="10"/>
      <c r="N237" s="7"/>
      <c r="O237" s="19">
        <f>((H237-1)*(1-(IF(I237="no",0,'month 2'!$B$3)))+1)</f>
        <v>5.0000000000000044E-2</v>
      </c>
      <c r="P237" s="19">
        <f t="shared" si="3"/>
        <v>0</v>
      </c>
      <c r="Q2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7" s="20">
        <f>IF(ISBLANK(N237),,IF(ISBLANK(H237),,(IF(N237="WON-EW",((((O237-1)*K237)*'month 2'!$B$2)+('month 2'!$B$2*(O237-1))),IF(N237="WON",((((O237-1)*K237)*'month 2'!$B$2)+('month 2'!$B$2*(O237-1))),IF(N237="PLACED",((((O237-1)*K237)*'month 2'!$B$2)-'month 2'!$B$2),IF(K237=0,-'month 2'!$B$2,IF(K237=0,-'month 2'!$B$2,-('month 2'!$B$2*2)))))))*D237))</f>
        <v>0</v>
      </c>
    </row>
    <row r="238" spans="9:18" ht="15" x14ac:dyDescent="0.2">
      <c r="I238" s="10"/>
      <c r="J238" s="10"/>
      <c r="K238" s="10"/>
      <c r="N238" s="7"/>
      <c r="O238" s="19">
        <f>((H238-1)*(1-(IF(I238="no",0,'month 2'!$B$3)))+1)</f>
        <v>5.0000000000000044E-2</v>
      </c>
      <c r="P238" s="19">
        <f t="shared" ref="P238:P301" si="4">D238*IF(J238="yes",2,1)</f>
        <v>0</v>
      </c>
      <c r="Q2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8" s="20">
        <f>IF(ISBLANK(N238),,IF(ISBLANK(H238),,(IF(N238="WON-EW",((((O238-1)*K238)*'month 2'!$B$2)+('month 2'!$B$2*(O238-1))),IF(N238="WON",((((O238-1)*K238)*'month 2'!$B$2)+('month 2'!$B$2*(O238-1))),IF(N238="PLACED",((((O238-1)*K238)*'month 2'!$B$2)-'month 2'!$B$2),IF(K238=0,-'month 2'!$B$2,IF(K238=0,-'month 2'!$B$2,-('month 2'!$B$2*2)))))))*D238))</f>
        <v>0</v>
      </c>
    </row>
    <row r="239" spans="9:18" ht="15" x14ac:dyDescent="0.2">
      <c r="I239" s="10"/>
      <c r="J239" s="10"/>
      <c r="K239" s="10"/>
      <c r="N239" s="7"/>
      <c r="O239" s="19">
        <f>((H239-1)*(1-(IF(I239="no",0,'month 2'!$B$3)))+1)</f>
        <v>5.0000000000000044E-2</v>
      </c>
      <c r="P239" s="19">
        <f t="shared" si="4"/>
        <v>0</v>
      </c>
      <c r="Q2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9" s="20">
        <f>IF(ISBLANK(N239),,IF(ISBLANK(H239),,(IF(N239="WON-EW",((((O239-1)*K239)*'month 2'!$B$2)+('month 2'!$B$2*(O239-1))),IF(N239="WON",((((O239-1)*K239)*'month 2'!$B$2)+('month 2'!$B$2*(O239-1))),IF(N239="PLACED",((((O239-1)*K239)*'month 2'!$B$2)-'month 2'!$B$2),IF(K239=0,-'month 2'!$B$2,IF(K239=0,-'month 2'!$B$2,-('month 2'!$B$2*2)))))))*D239))</f>
        <v>0</v>
      </c>
    </row>
    <row r="240" spans="9:18" ht="15" x14ac:dyDescent="0.2">
      <c r="I240" s="10"/>
      <c r="J240" s="10"/>
      <c r="K240" s="10"/>
      <c r="N240" s="7"/>
      <c r="O240" s="19">
        <f>((H240-1)*(1-(IF(I240="no",0,'month 2'!$B$3)))+1)</f>
        <v>5.0000000000000044E-2</v>
      </c>
      <c r="P240" s="19">
        <f t="shared" si="4"/>
        <v>0</v>
      </c>
      <c r="Q2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0" s="20">
        <f>IF(ISBLANK(N240),,IF(ISBLANK(H240),,(IF(N240="WON-EW",((((O240-1)*K240)*'month 2'!$B$2)+('month 2'!$B$2*(O240-1))),IF(N240="WON",((((O240-1)*K240)*'month 2'!$B$2)+('month 2'!$B$2*(O240-1))),IF(N240="PLACED",((((O240-1)*K240)*'month 2'!$B$2)-'month 2'!$B$2),IF(K240=0,-'month 2'!$B$2,IF(K240=0,-'month 2'!$B$2,-('month 2'!$B$2*2)))))))*D240))</f>
        <v>0</v>
      </c>
    </row>
    <row r="241" spans="9:18" ht="15" x14ac:dyDescent="0.2">
      <c r="I241" s="10"/>
      <c r="J241" s="10"/>
      <c r="K241" s="10"/>
      <c r="N241" s="7"/>
      <c r="O241" s="19">
        <f>((H241-1)*(1-(IF(I241="no",0,'month 2'!$B$3)))+1)</f>
        <v>5.0000000000000044E-2</v>
      </c>
      <c r="P241" s="19">
        <f t="shared" si="4"/>
        <v>0</v>
      </c>
      <c r="Q2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1" s="20">
        <f>IF(ISBLANK(N241),,IF(ISBLANK(H241),,(IF(N241="WON-EW",((((O241-1)*K241)*'month 2'!$B$2)+('month 2'!$B$2*(O241-1))),IF(N241="WON",((((O241-1)*K241)*'month 2'!$B$2)+('month 2'!$B$2*(O241-1))),IF(N241="PLACED",((((O241-1)*K241)*'month 2'!$B$2)-'month 2'!$B$2),IF(K241=0,-'month 2'!$B$2,IF(K241=0,-'month 2'!$B$2,-('month 2'!$B$2*2)))))))*D241))</f>
        <v>0</v>
      </c>
    </row>
    <row r="242" spans="9:18" ht="15" x14ac:dyDescent="0.2">
      <c r="I242" s="10"/>
      <c r="J242" s="10"/>
      <c r="K242" s="10"/>
      <c r="N242" s="7"/>
      <c r="O242" s="19">
        <f>((H242-1)*(1-(IF(I242="no",0,'month 2'!$B$3)))+1)</f>
        <v>5.0000000000000044E-2</v>
      </c>
      <c r="P242" s="19">
        <f t="shared" si="4"/>
        <v>0</v>
      </c>
      <c r="Q2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2" s="20">
        <f>IF(ISBLANK(N242),,IF(ISBLANK(H242),,(IF(N242="WON-EW",((((O242-1)*K242)*'month 2'!$B$2)+('month 2'!$B$2*(O242-1))),IF(N242="WON",((((O242-1)*K242)*'month 2'!$B$2)+('month 2'!$B$2*(O242-1))),IF(N242="PLACED",((((O242-1)*K242)*'month 2'!$B$2)-'month 2'!$B$2),IF(K242=0,-'month 2'!$B$2,IF(K242=0,-'month 2'!$B$2,-('month 2'!$B$2*2)))))))*D242))</f>
        <v>0</v>
      </c>
    </row>
    <row r="243" spans="9:18" ht="15" x14ac:dyDescent="0.2">
      <c r="I243" s="10"/>
      <c r="J243" s="10"/>
      <c r="K243" s="10"/>
      <c r="N243" s="7"/>
      <c r="O243" s="19">
        <f>((H243-1)*(1-(IF(I243="no",0,'month 2'!$B$3)))+1)</f>
        <v>5.0000000000000044E-2</v>
      </c>
      <c r="P243" s="19">
        <f t="shared" si="4"/>
        <v>0</v>
      </c>
      <c r="Q2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3" s="20">
        <f>IF(ISBLANK(N243),,IF(ISBLANK(H243),,(IF(N243="WON-EW",((((O243-1)*K243)*'month 2'!$B$2)+('month 2'!$B$2*(O243-1))),IF(N243="WON",((((O243-1)*K243)*'month 2'!$B$2)+('month 2'!$B$2*(O243-1))),IF(N243="PLACED",((((O243-1)*K243)*'month 2'!$B$2)-'month 2'!$B$2),IF(K243=0,-'month 2'!$B$2,IF(K243=0,-'month 2'!$B$2,-('month 2'!$B$2*2)))))))*D243))</f>
        <v>0</v>
      </c>
    </row>
    <row r="244" spans="9:18" ht="15" x14ac:dyDescent="0.2">
      <c r="I244" s="10"/>
      <c r="J244" s="10"/>
      <c r="K244" s="10"/>
      <c r="N244" s="7"/>
      <c r="O244" s="19">
        <f>((H244-1)*(1-(IF(I244="no",0,'month 2'!$B$3)))+1)</f>
        <v>5.0000000000000044E-2</v>
      </c>
      <c r="P244" s="19">
        <f t="shared" si="4"/>
        <v>0</v>
      </c>
      <c r="Q2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4" s="20">
        <f>IF(ISBLANK(N244),,IF(ISBLANK(H244),,(IF(N244="WON-EW",((((O244-1)*K244)*'month 2'!$B$2)+('month 2'!$B$2*(O244-1))),IF(N244="WON",((((O244-1)*K244)*'month 2'!$B$2)+('month 2'!$B$2*(O244-1))),IF(N244="PLACED",((((O244-1)*K244)*'month 2'!$B$2)-'month 2'!$B$2),IF(K244=0,-'month 2'!$B$2,IF(K244=0,-'month 2'!$B$2,-('month 2'!$B$2*2)))))))*D244))</f>
        <v>0</v>
      </c>
    </row>
    <row r="245" spans="9:18" ht="15" x14ac:dyDescent="0.2">
      <c r="I245" s="10"/>
      <c r="J245" s="10"/>
      <c r="K245" s="10"/>
      <c r="N245" s="7"/>
      <c r="O245" s="19">
        <f>((H245-1)*(1-(IF(I245="no",0,'month 2'!$B$3)))+1)</f>
        <v>5.0000000000000044E-2</v>
      </c>
      <c r="P245" s="19">
        <f t="shared" si="4"/>
        <v>0</v>
      </c>
      <c r="Q2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5" s="20">
        <f>IF(ISBLANK(N245),,IF(ISBLANK(H245),,(IF(N245="WON-EW",((((O245-1)*K245)*'month 2'!$B$2)+('month 2'!$B$2*(O245-1))),IF(N245="WON",((((O245-1)*K245)*'month 2'!$B$2)+('month 2'!$B$2*(O245-1))),IF(N245="PLACED",((((O245-1)*K245)*'month 2'!$B$2)-'month 2'!$B$2),IF(K245=0,-'month 2'!$B$2,IF(K245=0,-'month 2'!$B$2,-('month 2'!$B$2*2)))))))*D245))</f>
        <v>0</v>
      </c>
    </row>
    <row r="246" spans="9:18" ht="15" x14ac:dyDescent="0.2">
      <c r="I246" s="10"/>
      <c r="J246" s="10"/>
      <c r="K246" s="10"/>
      <c r="N246" s="7"/>
      <c r="O246" s="19">
        <f>((H246-1)*(1-(IF(I246="no",0,'month 2'!$B$3)))+1)</f>
        <v>5.0000000000000044E-2</v>
      </c>
      <c r="P246" s="19">
        <f t="shared" si="4"/>
        <v>0</v>
      </c>
      <c r="Q2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6" s="20">
        <f>IF(ISBLANK(N246),,IF(ISBLANK(H246),,(IF(N246="WON-EW",((((O246-1)*K246)*'month 2'!$B$2)+('month 2'!$B$2*(O246-1))),IF(N246="WON",((((O246-1)*K246)*'month 2'!$B$2)+('month 2'!$B$2*(O246-1))),IF(N246="PLACED",((((O246-1)*K246)*'month 2'!$B$2)-'month 2'!$B$2),IF(K246=0,-'month 2'!$B$2,IF(K246=0,-'month 2'!$B$2,-('month 2'!$B$2*2)))))))*D246))</f>
        <v>0</v>
      </c>
    </row>
    <row r="247" spans="9:18" ht="15" x14ac:dyDescent="0.2">
      <c r="I247" s="10"/>
      <c r="J247" s="10"/>
      <c r="K247" s="10"/>
      <c r="N247" s="7"/>
      <c r="O247" s="19">
        <f>((H247-1)*(1-(IF(I247="no",0,'month 2'!$B$3)))+1)</f>
        <v>5.0000000000000044E-2</v>
      </c>
      <c r="P247" s="19">
        <f t="shared" si="4"/>
        <v>0</v>
      </c>
      <c r="Q2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7" s="20">
        <f>IF(ISBLANK(N247),,IF(ISBLANK(H247),,(IF(N247="WON-EW",((((O247-1)*K247)*'month 2'!$B$2)+('month 2'!$B$2*(O247-1))),IF(N247="WON",((((O247-1)*K247)*'month 2'!$B$2)+('month 2'!$B$2*(O247-1))),IF(N247="PLACED",((((O247-1)*K247)*'month 2'!$B$2)-'month 2'!$B$2),IF(K247=0,-'month 2'!$B$2,IF(K247=0,-'month 2'!$B$2,-('month 2'!$B$2*2)))))))*D247))</f>
        <v>0</v>
      </c>
    </row>
    <row r="248" spans="9:18" ht="15" x14ac:dyDescent="0.2">
      <c r="I248" s="10"/>
      <c r="J248" s="10"/>
      <c r="K248" s="10"/>
      <c r="N248" s="7"/>
      <c r="O248" s="19">
        <f>((H248-1)*(1-(IF(I248="no",0,'month 2'!$B$3)))+1)</f>
        <v>5.0000000000000044E-2</v>
      </c>
      <c r="P248" s="19">
        <f t="shared" si="4"/>
        <v>0</v>
      </c>
      <c r="Q2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8" s="20">
        <f>IF(ISBLANK(N248),,IF(ISBLANK(H248),,(IF(N248="WON-EW",((((O248-1)*K248)*'month 2'!$B$2)+('month 2'!$B$2*(O248-1))),IF(N248="WON",((((O248-1)*K248)*'month 2'!$B$2)+('month 2'!$B$2*(O248-1))),IF(N248="PLACED",((((O248-1)*K248)*'month 2'!$B$2)-'month 2'!$B$2),IF(K248=0,-'month 2'!$B$2,IF(K248=0,-'month 2'!$B$2,-('month 2'!$B$2*2)))))))*D248))</f>
        <v>0</v>
      </c>
    </row>
    <row r="249" spans="9:18" ht="15" x14ac:dyDescent="0.2">
      <c r="I249" s="10"/>
      <c r="J249" s="10"/>
      <c r="K249" s="10"/>
      <c r="N249" s="7"/>
      <c r="O249" s="19">
        <f>((H249-1)*(1-(IF(I249="no",0,'month 2'!$B$3)))+1)</f>
        <v>5.0000000000000044E-2</v>
      </c>
      <c r="P249" s="19">
        <f t="shared" si="4"/>
        <v>0</v>
      </c>
      <c r="Q2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9" s="20">
        <f>IF(ISBLANK(N249),,IF(ISBLANK(H249),,(IF(N249="WON-EW",((((O249-1)*K249)*'month 2'!$B$2)+('month 2'!$B$2*(O249-1))),IF(N249="WON",((((O249-1)*K249)*'month 2'!$B$2)+('month 2'!$B$2*(O249-1))),IF(N249="PLACED",((((O249-1)*K249)*'month 2'!$B$2)-'month 2'!$B$2),IF(K249=0,-'month 2'!$B$2,IF(K249=0,-'month 2'!$B$2,-('month 2'!$B$2*2)))))))*D249))</f>
        <v>0</v>
      </c>
    </row>
    <row r="250" spans="9:18" ht="15" x14ac:dyDescent="0.2">
      <c r="I250" s="10"/>
      <c r="J250" s="10"/>
      <c r="K250" s="10"/>
      <c r="N250" s="7"/>
      <c r="O250" s="19">
        <f>((H250-1)*(1-(IF(I250="no",0,'month 2'!$B$3)))+1)</f>
        <v>5.0000000000000044E-2</v>
      </c>
      <c r="P250" s="19">
        <f t="shared" si="4"/>
        <v>0</v>
      </c>
      <c r="Q2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0" s="20">
        <f>IF(ISBLANK(N250),,IF(ISBLANK(H250),,(IF(N250="WON-EW",((((O250-1)*K250)*'month 2'!$B$2)+('month 2'!$B$2*(O250-1))),IF(N250="WON",((((O250-1)*K250)*'month 2'!$B$2)+('month 2'!$B$2*(O250-1))),IF(N250="PLACED",((((O250-1)*K250)*'month 2'!$B$2)-'month 2'!$B$2),IF(K250=0,-'month 2'!$B$2,IF(K250=0,-'month 2'!$B$2,-('month 2'!$B$2*2)))))))*D250))</f>
        <v>0</v>
      </c>
    </row>
    <row r="251" spans="9:18" ht="15" x14ac:dyDescent="0.2">
      <c r="I251" s="10"/>
      <c r="J251" s="10"/>
      <c r="K251" s="10"/>
      <c r="N251" s="7"/>
      <c r="O251" s="19">
        <f>((H251-1)*(1-(IF(I251="no",0,'month 2'!$B$3)))+1)</f>
        <v>5.0000000000000044E-2</v>
      </c>
      <c r="P251" s="19">
        <f t="shared" si="4"/>
        <v>0</v>
      </c>
      <c r="Q2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1" s="20">
        <f>IF(ISBLANK(N251),,IF(ISBLANK(H251),,(IF(N251="WON-EW",((((O251-1)*K251)*'month 2'!$B$2)+('month 2'!$B$2*(O251-1))),IF(N251="WON",((((O251-1)*K251)*'month 2'!$B$2)+('month 2'!$B$2*(O251-1))),IF(N251="PLACED",((((O251-1)*K251)*'month 2'!$B$2)-'month 2'!$B$2),IF(K251=0,-'month 2'!$B$2,IF(K251=0,-'month 2'!$B$2,-('month 2'!$B$2*2)))))))*D251))</f>
        <v>0</v>
      </c>
    </row>
    <row r="252" spans="9:18" ht="15" x14ac:dyDescent="0.2">
      <c r="I252" s="10"/>
      <c r="J252" s="10"/>
      <c r="K252" s="10"/>
      <c r="N252" s="7"/>
      <c r="O252" s="19">
        <f>((H252-1)*(1-(IF(I252="no",0,'month 2'!$B$3)))+1)</f>
        <v>5.0000000000000044E-2</v>
      </c>
      <c r="P252" s="19">
        <f t="shared" si="4"/>
        <v>0</v>
      </c>
      <c r="Q2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2" s="20">
        <f>IF(ISBLANK(N252),,IF(ISBLANK(H252),,(IF(N252="WON-EW",((((O252-1)*K252)*'month 2'!$B$2)+('month 2'!$B$2*(O252-1))),IF(N252="WON",((((O252-1)*K252)*'month 2'!$B$2)+('month 2'!$B$2*(O252-1))),IF(N252="PLACED",((((O252-1)*K252)*'month 2'!$B$2)-'month 2'!$B$2),IF(K252=0,-'month 2'!$B$2,IF(K252=0,-'month 2'!$B$2,-('month 2'!$B$2*2)))))))*D252))</f>
        <v>0</v>
      </c>
    </row>
    <row r="253" spans="9:18" ht="15" x14ac:dyDescent="0.2">
      <c r="I253" s="10"/>
      <c r="J253" s="10"/>
      <c r="K253" s="10"/>
      <c r="N253" s="7"/>
      <c r="O253" s="19">
        <f>((H253-1)*(1-(IF(I253="no",0,'month 2'!$B$3)))+1)</f>
        <v>5.0000000000000044E-2</v>
      </c>
      <c r="P253" s="19">
        <f t="shared" si="4"/>
        <v>0</v>
      </c>
      <c r="Q2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3" s="20">
        <f>IF(ISBLANK(N253),,IF(ISBLANK(H253),,(IF(N253="WON-EW",((((O253-1)*K253)*'month 2'!$B$2)+('month 2'!$B$2*(O253-1))),IF(N253="WON",((((O253-1)*K253)*'month 2'!$B$2)+('month 2'!$B$2*(O253-1))),IF(N253="PLACED",((((O253-1)*K253)*'month 2'!$B$2)-'month 2'!$B$2),IF(K253=0,-'month 2'!$B$2,IF(K253=0,-'month 2'!$B$2,-('month 2'!$B$2*2)))))))*D253))</f>
        <v>0</v>
      </c>
    </row>
    <row r="254" spans="9:18" ht="15" x14ac:dyDescent="0.2">
      <c r="I254" s="10"/>
      <c r="J254" s="10"/>
      <c r="K254" s="10"/>
      <c r="N254" s="7"/>
      <c r="O254" s="19">
        <f>((H254-1)*(1-(IF(I254="no",0,'month 2'!$B$3)))+1)</f>
        <v>5.0000000000000044E-2</v>
      </c>
      <c r="P254" s="19">
        <f t="shared" si="4"/>
        <v>0</v>
      </c>
      <c r="Q2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4" s="20">
        <f>IF(ISBLANK(N254),,IF(ISBLANK(H254),,(IF(N254="WON-EW",((((O254-1)*K254)*'month 2'!$B$2)+('month 2'!$B$2*(O254-1))),IF(N254="WON",((((O254-1)*K254)*'month 2'!$B$2)+('month 2'!$B$2*(O254-1))),IF(N254="PLACED",((((O254-1)*K254)*'month 2'!$B$2)-'month 2'!$B$2),IF(K254=0,-'month 2'!$B$2,IF(K254=0,-'month 2'!$B$2,-('month 2'!$B$2*2)))))))*D254))</f>
        <v>0</v>
      </c>
    </row>
    <row r="255" spans="9:18" ht="15" x14ac:dyDescent="0.2">
      <c r="I255" s="10"/>
      <c r="J255" s="10"/>
      <c r="K255" s="10"/>
      <c r="N255" s="7"/>
      <c r="O255" s="19">
        <f>((H255-1)*(1-(IF(I255="no",0,'month 2'!$B$3)))+1)</f>
        <v>5.0000000000000044E-2</v>
      </c>
      <c r="P255" s="19">
        <f t="shared" si="4"/>
        <v>0</v>
      </c>
      <c r="Q2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5" s="20">
        <f>IF(ISBLANK(N255),,IF(ISBLANK(H255),,(IF(N255="WON-EW",((((O255-1)*K255)*'month 2'!$B$2)+('month 2'!$B$2*(O255-1))),IF(N255="WON",((((O255-1)*K255)*'month 2'!$B$2)+('month 2'!$B$2*(O255-1))),IF(N255="PLACED",((((O255-1)*K255)*'month 2'!$B$2)-'month 2'!$B$2),IF(K255=0,-'month 2'!$B$2,IF(K255=0,-'month 2'!$B$2,-('month 2'!$B$2*2)))))))*D255))</f>
        <v>0</v>
      </c>
    </row>
    <row r="256" spans="9:18" ht="15" x14ac:dyDescent="0.2">
      <c r="I256" s="10"/>
      <c r="J256" s="10"/>
      <c r="K256" s="10"/>
      <c r="N256" s="7"/>
      <c r="O256" s="19">
        <f>((H256-1)*(1-(IF(I256="no",0,'month 2'!$B$3)))+1)</f>
        <v>5.0000000000000044E-2</v>
      </c>
      <c r="P256" s="19">
        <f t="shared" si="4"/>
        <v>0</v>
      </c>
      <c r="Q2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6" s="20">
        <f>IF(ISBLANK(N256),,IF(ISBLANK(H256),,(IF(N256="WON-EW",((((O256-1)*K256)*'month 2'!$B$2)+('month 2'!$B$2*(O256-1))),IF(N256="WON",((((O256-1)*K256)*'month 2'!$B$2)+('month 2'!$B$2*(O256-1))),IF(N256="PLACED",((((O256-1)*K256)*'month 2'!$B$2)-'month 2'!$B$2),IF(K256=0,-'month 2'!$B$2,IF(K256=0,-'month 2'!$B$2,-('month 2'!$B$2*2)))))))*D256))</f>
        <v>0</v>
      </c>
    </row>
    <row r="257" spans="9:18" ht="15" x14ac:dyDescent="0.2">
      <c r="I257" s="10"/>
      <c r="J257" s="10"/>
      <c r="K257" s="10"/>
      <c r="N257" s="7"/>
      <c r="O257" s="19">
        <f>((H257-1)*(1-(IF(I257="no",0,'month 2'!$B$3)))+1)</f>
        <v>5.0000000000000044E-2</v>
      </c>
      <c r="P257" s="19">
        <f t="shared" si="4"/>
        <v>0</v>
      </c>
      <c r="Q2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7" s="20">
        <f>IF(ISBLANK(N257),,IF(ISBLANK(H257),,(IF(N257="WON-EW",((((O257-1)*K257)*'month 2'!$B$2)+('month 2'!$B$2*(O257-1))),IF(N257="WON",((((O257-1)*K257)*'month 2'!$B$2)+('month 2'!$B$2*(O257-1))),IF(N257="PLACED",((((O257-1)*K257)*'month 2'!$B$2)-'month 2'!$B$2),IF(K257=0,-'month 2'!$B$2,IF(K257=0,-'month 2'!$B$2,-('month 2'!$B$2*2)))))))*D257))</f>
        <v>0</v>
      </c>
    </row>
    <row r="258" spans="9:18" ht="15" x14ac:dyDescent="0.2">
      <c r="I258" s="10"/>
      <c r="J258" s="10"/>
      <c r="K258" s="10"/>
      <c r="N258" s="7"/>
      <c r="O258" s="19">
        <f>((H258-1)*(1-(IF(I258="no",0,'month 2'!$B$3)))+1)</f>
        <v>5.0000000000000044E-2</v>
      </c>
      <c r="P258" s="19">
        <f t="shared" si="4"/>
        <v>0</v>
      </c>
      <c r="Q2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8" s="20">
        <f>IF(ISBLANK(N258),,IF(ISBLANK(H258),,(IF(N258="WON-EW",((((O258-1)*K258)*'month 2'!$B$2)+('month 2'!$B$2*(O258-1))),IF(N258="WON",((((O258-1)*K258)*'month 2'!$B$2)+('month 2'!$B$2*(O258-1))),IF(N258="PLACED",((((O258-1)*K258)*'month 2'!$B$2)-'month 2'!$B$2),IF(K258=0,-'month 2'!$B$2,IF(K258=0,-'month 2'!$B$2,-('month 2'!$B$2*2)))))))*D258))</f>
        <v>0</v>
      </c>
    </row>
    <row r="259" spans="9:18" ht="15" x14ac:dyDescent="0.2">
      <c r="I259" s="10"/>
      <c r="J259" s="10"/>
      <c r="K259" s="10"/>
      <c r="N259" s="7"/>
      <c r="O259" s="19">
        <f>((H259-1)*(1-(IF(I259="no",0,'month 2'!$B$3)))+1)</f>
        <v>5.0000000000000044E-2</v>
      </c>
      <c r="P259" s="19">
        <f t="shared" si="4"/>
        <v>0</v>
      </c>
      <c r="Q2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9" s="20">
        <f>IF(ISBLANK(N259),,IF(ISBLANK(H259),,(IF(N259="WON-EW",((((O259-1)*K259)*'month 2'!$B$2)+('month 2'!$B$2*(O259-1))),IF(N259="WON",((((O259-1)*K259)*'month 2'!$B$2)+('month 2'!$B$2*(O259-1))),IF(N259="PLACED",((((O259-1)*K259)*'month 2'!$B$2)-'month 2'!$B$2),IF(K259=0,-'month 2'!$B$2,IF(K259=0,-'month 2'!$B$2,-('month 2'!$B$2*2)))))))*D259))</f>
        <v>0</v>
      </c>
    </row>
    <row r="260" spans="9:18" ht="15" x14ac:dyDescent="0.2">
      <c r="I260" s="10"/>
      <c r="J260" s="10"/>
      <c r="K260" s="10"/>
      <c r="N260" s="7"/>
      <c r="O260" s="19">
        <f>((H260-1)*(1-(IF(I260="no",0,'month 2'!$B$3)))+1)</f>
        <v>5.0000000000000044E-2</v>
      </c>
      <c r="P260" s="19">
        <f t="shared" si="4"/>
        <v>0</v>
      </c>
      <c r="Q2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0" s="20">
        <f>IF(ISBLANK(N260),,IF(ISBLANK(H260),,(IF(N260="WON-EW",((((O260-1)*K260)*'month 2'!$B$2)+('month 2'!$B$2*(O260-1))),IF(N260="WON",((((O260-1)*K260)*'month 2'!$B$2)+('month 2'!$B$2*(O260-1))),IF(N260="PLACED",((((O260-1)*K260)*'month 2'!$B$2)-'month 2'!$B$2),IF(K260=0,-'month 2'!$B$2,IF(K260=0,-'month 2'!$B$2,-('month 2'!$B$2*2)))))))*D260))</f>
        <v>0</v>
      </c>
    </row>
    <row r="261" spans="9:18" ht="15" x14ac:dyDescent="0.2">
      <c r="I261" s="10"/>
      <c r="J261" s="10"/>
      <c r="K261" s="10"/>
      <c r="N261" s="7"/>
      <c r="O261" s="19">
        <f>((H261-1)*(1-(IF(I261="no",0,'month 2'!$B$3)))+1)</f>
        <v>5.0000000000000044E-2</v>
      </c>
      <c r="P261" s="19">
        <f t="shared" si="4"/>
        <v>0</v>
      </c>
      <c r="Q2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1" s="20">
        <f>IF(ISBLANK(N261),,IF(ISBLANK(H261),,(IF(N261="WON-EW",((((O261-1)*K261)*'month 2'!$B$2)+('month 2'!$B$2*(O261-1))),IF(N261="WON",((((O261-1)*K261)*'month 2'!$B$2)+('month 2'!$B$2*(O261-1))),IF(N261="PLACED",((((O261-1)*K261)*'month 2'!$B$2)-'month 2'!$B$2),IF(K261=0,-'month 2'!$B$2,IF(K261=0,-'month 2'!$B$2,-('month 2'!$B$2*2)))))))*D261))</f>
        <v>0</v>
      </c>
    </row>
    <row r="262" spans="9:18" ht="15" x14ac:dyDescent="0.2">
      <c r="I262" s="10"/>
      <c r="J262" s="10"/>
      <c r="K262" s="10"/>
      <c r="N262" s="7"/>
      <c r="O262" s="19">
        <f>((H262-1)*(1-(IF(I262="no",0,'month 2'!$B$3)))+1)</f>
        <v>5.0000000000000044E-2</v>
      </c>
      <c r="P262" s="19">
        <f t="shared" si="4"/>
        <v>0</v>
      </c>
      <c r="Q2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2" s="20">
        <f>IF(ISBLANK(N262),,IF(ISBLANK(H262),,(IF(N262="WON-EW",((((O262-1)*K262)*'month 2'!$B$2)+('month 2'!$B$2*(O262-1))),IF(N262="WON",((((O262-1)*K262)*'month 2'!$B$2)+('month 2'!$B$2*(O262-1))),IF(N262="PLACED",((((O262-1)*K262)*'month 2'!$B$2)-'month 2'!$B$2),IF(K262=0,-'month 2'!$B$2,IF(K262=0,-'month 2'!$B$2,-('month 2'!$B$2*2)))))))*D262))</f>
        <v>0</v>
      </c>
    </row>
    <row r="263" spans="9:18" ht="15" x14ac:dyDescent="0.2">
      <c r="I263" s="10"/>
      <c r="J263" s="10"/>
      <c r="K263" s="10"/>
      <c r="N263" s="7"/>
      <c r="O263" s="19">
        <f>((H263-1)*(1-(IF(I263="no",0,'month 2'!$B$3)))+1)</f>
        <v>5.0000000000000044E-2</v>
      </c>
      <c r="P263" s="19">
        <f t="shared" si="4"/>
        <v>0</v>
      </c>
      <c r="Q2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3" s="20">
        <f>IF(ISBLANK(N263),,IF(ISBLANK(H263),,(IF(N263="WON-EW",((((O263-1)*K263)*'month 2'!$B$2)+('month 2'!$B$2*(O263-1))),IF(N263="WON",((((O263-1)*K263)*'month 2'!$B$2)+('month 2'!$B$2*(O263-1))),IF(N263="PLACED",((((O263-1)*K263)*'month 2'!$B$2)-'month 2'!$B$2),IF(K263=0,-'month 2'!$B$2,IF(K263=0,-'month 2'!$B$2,-('month 2'!$B$2*2)))))))*D263))</f>
        <v>0</v>
      </c>
    </row>
    <row r="264" spans="9:18" ht="15" x14ac:dyDescent="0.2">
      <c r="I264" s="10"/>
      <c r="J264" s="10"/>
      <c r="K264" s="10"/>
      <c r="N264" s="7"/>
      <c r="O264" s="19">
        <f>((H264-1)*(1-(IF(I264="no",0,'month 2'!$B$3)))+1)</f>
        <v>5.0000000000000044E-2</v>
      </c>
      <c r="P264" s="19">
        <f t="shared" si="4"/>
        <v>0</v>
      </c>
      <c r="Q2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4" s="20">
        <f>IF(ISBLANK(N264),,IF(ISBLANK(H264),,(IF(N264="WON-EW",((((O264-1)*K264)*'month 2'!$B$2)+('month 2'!$B$2*(O264-1))),IF(N264="WON",((((O264-1)*K264)*'month 2'!$B$2)+('month 2'!$B$2*(O264-1))),IF(N264="PLACED",((((O264-1)*K264)*'month 2'!$B$2)-'month 2'!$B$2),IF(K264=0,-'month 2'!$B$2,IF(K264=0,-'month 2'!$B$2,-('month 2'!$B$2*2)))))))*D264))</f>
        <v>0</v>
      </c>
    </row>
    <row r="265" spans="9:18" ht="15" x14ac:dyDescent="0.2">
      <c r="I265" s="10"/>
      <c r="J265" s="10"/>
      <c r="K265" s="10"/>
      <c r="N265" s="7"/>
      <c r="O265" s="19">
        <f>((H265-1)*(1-(IF(I265="no",0,'month 2'!$B$3)))+1)</f>
        <v>5.0000000000000044E-2</v>
      </c>
      <c r="P265" s="19">
        <f t="shared" si="4"/>
        <v>0</v>
      </c>
      <c r="Q2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5" s="20">
        <f>IF(ISBLANK(N265),,IF(ISBLANK(H265),,(IF(N265="WON-EW",((((O265-1)*K265)*'month 2'!$B$2)+('month 2'!$B$2*(O265-1))),IF(N265="WON",((((O265-1)*K265)*'month 2'!$B$2)+('month 2'!$B$2*(O265-1))),IF(N265="PLACED",((((O265-1)*K265)*'month 2'!$B$2)-'month 2'!$B$2),IF(K265=0,-'month 2'!$B$2,IF(K265=0,-'month 2'!$B$2,-('month 2'!$B$2*2)))))))*D265))</f>
        <v>0</v>
      </c>
    </row>
    <row r="266" spans="9:18" ht="15" x14ac:dyDescent="0.2">
      <c r="I266" s="10"/>
      <c r="J266" s="10"/>
      <c r="K266" s="10"/>
      <c r="N266" s="7"/>
      <c r="O266" s="19">
        <f>((H266-1)*(1-(IF(I266="no",0,'month 2'!$B$3)))+1)</f>
        <v>5.0000000000000044E-2</v>
      </c>
      <c r="P266" s="19">
        <f t="shared" si="4"/>
        <v>0</v>
      </c>
      <c r="Q2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6" s="20">
        <f>IF(ISBLANK(N266),,IF(ISBLANK(H266),,(IF(N266="WON-EW",((((O266-1)*K266)*'month 2'!$B$2)+('month 2'!$B$2*(O266-1))),IF(N266="WON",((((O266-1)*K266)*'month 2'!$B$2)+('month 2'!$B$2*(O266-1))),IF(N266="PLACED",((((O266-1)*K266)*'month 2'!$B$2)-'month 2'!$B$2),IF(K266=0,-'month 2'!$B$2,IF(K266=0,-'month 2'!$B$2,-('month 2'!$B$2*2)))))))*D266))</f>
        <v>0</v>
      </c>
    </row>
    <row r="267" spans="9:18" ht="15" x14ac:dyDescent="0.2">
      <c r="I267" s="10"/>
      <c r="J267" s="10"/>
      <c r="K267" s="10"/>
      <c r="N267" s="7"/>
      <c r="O267" s="19">
        <f>((H267-1)*(1-(IF(I267="no",0,'month 2'!$B$3)))+1)</f>
        <v>5.0000000000000044E-2</v>
      </c>
      <c r="P267" s="19">
        <f t="shared" si="4"/>
        <v>0</v>
      </c>
      <c r="Q2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7" s="20">
        <f>IF(ISBLANK(N267),,IF(ISBLANK(H267),,(IF(N267="WON-EW",((((O267-1)*K267)*'month 2'!$B$2)+('month 2'!$B$2*(O267-1))),IF(N267="WON",((((O267-1)*K267)*'month 2'!$B$2)+('month 2'!$B$2*(O267-1))),IF(N267="PLACED",((((O267-1)*K267)*'month 2'!$B$2)-'month 2'!$B$2),IF(K267=0,-'month 2'!$B$2,IF(K267=0,-'month 2'!$B$2,-('month 2'!$B$2*2)))))))*D267))</f>
        <v>0</v>
      </c>
    </row>
    <row r="268" spans="9:18" ht="15" x14ac:dyDescent="0.2">
      <c r="I268" s="10"/>
      <c r="J268" s="10"/>
      <c r="K268" s="10"/>
      <c r="N268" s="7"/>
      <c r="O268" s="19">
        <f>((H268-1)*(1-(IF(I268="no",0,'month 2'!$B$3)))+1)</f>
        <v>5.0000000000000044E-2</v>
      </c>
      <c r="P268" s="19">
        <f t="shared" si="4"/>
        <v>0</v>
      </c>
      <c r="Q2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8" s="20">
        <f>IF(ISBLANK(N268),,IF(ISBLANK(H268),,(IF(N268="WON-EW",((((O268-1)*K268)*'month 2'!$B$2)+('month 2'!$B$2*(O268-1))),IF(N268="WON",((((O268-1)*K268)*'month 2'!$B$2)+('month 2'!$B$2*(O268-1))),IF(N268="PLACED",((((O268-1)*K268)*'month 2'!$B$2)-'month 2'!$B$2),IF(K268=0,-'month 2'!$B$2,IF(K268=0,-'month 2'!$B$2,-('month 2'!$B$2*2)))))))*D268))</f>
        <v>0</v>
      </c>
    </row>
    <row r="269" spans="9:18" ht="15" x14ac:dyDescent="0.2">
      <c r="I269" s="10"/>
      <c r="J269" s="10"/>
      <c r="K269" s="10"/>
      <c r="N269" s="7"/>
      <c r="O269" s="19">
        <f>((H269-1)*(1-(IF(I269="no",0,'month 2'!$B$3)))+1)</f>
        <v>5.0000000000000044E-2</v>
      </c>
      <c r="P269" s="19">
        <f t="shared" si="4"/>
        <v>0</v>
      </c>
      <c r="Q2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9" s="20">
        <f>IF(ISBLANK(N269),,IF(ISBLANK(H269),,(IF(N269="WON-EW",((((O269-1)*K269)*'month 2'!$B$2)+('month 2'!$B$2*(O269-1))),IF(N269="WON",((((O269-1)*K269)*'month 2'!$B$2)+('month 2'!$B$2*(O269-1))),IF(N269="PLACED",((((O269-1)*K269)*'month 2'!$B$2)-'month 2'!$B$2),IF(K269=0,-'month 2'!$B$2,IF(K269=0,-'month 2'!$B$2,-('month 2'!$B$2*2)))))))*D269))</f>
        <v>0</v>
      </c>
    </row>
    <row r="270" spans="9:18" ht="15" x14ac:dyDescent="0.2">
      <c r="I270" s="10"/>
      <c r="J270" s="10"/>
      <c r="K270" s="10"/>
      <c r="N270" s="7"/>
      <c r="O270" s="19">
        <f>((H270-1)*(1-(IF(I270="no",0,'month 2'!$B$3)))+1)</f>
        <v>5.0000000000000044E-2</v>
      </c>
      <c r="P270" s="19">
        <f t="shared" si="4"/>
        <v>0</v>
      </c>
      <c r="Q2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0" s="20">
        <f>IF(ISBLANK(N270),,IF(ISBLANK(H270),,(IF(N270="WON-EW",((((O270-1)*K270)*'month 2'!$B$2)+('month 2'!$B$2*(O270-1))),IF(N270="WON",((((O270-1)*K270)*'month 2'!$B$2)+('month 2'!$B$2*(O270-1))),IF(N270="PLACED",((((O270-1)*K270)*'month 2'!$B$2)-'month 2'!$B$2),IF(K270=0,-'month 2'!$B$2,IF(K270=0,-'month 2'!$B$2,-('month 2'!$B$2*2)))))))*D270))</f>
        <v>0</v>
      </c>
    </row>
    <row r="271" spans="9:18" ht="15" x14ac:dyDescent="0.2">
      <c r="I271" s="10"/>
      <c r="J271" s="10"/>
      <c r="K271" s="10"/>
      <c r="N271" s="7"/>
      <c r="O271" s="19">
        <f>((H271-1)*(1-(IF(I271="no",0,'month 2'!$B$3)))+1)</f>
        <v>5.0000000000000044E-2</v>
      </c>
      <c r="P271" s="19">
        <f t="shared" si="4"/>
        <v>0</v>
      </c>
      <c r="Q2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1" s="20">
        <f>IF(ISBLANK(N271),,IF(ISBLANK(H271),,(IF(N271="WON-EW",((((O271-1)*K271)*'month 2'!$B$2)+('month 2'!$B$2*(O271-1))),IF(N271="WON",((((O271-1)*K271)*'month 2'!$B$2)+('month 2'!$B$2*(O271-1))),IF(N271="PLACED",((((O271-1)*K271)*'month 2'!$B$2)-'month 2'!$B$2),IF(K271=0,-'month 2'!$B$2,IF(K271=0,-'month 2'!$B$2,-('month 2'!$B$2*2)))))))*D271))</f>
        <v>0</v>
      </c>
    </row>
    <row r="272" spans="9:18" ht="15" x14ac:dyDescent="0.2">
      <c r="I272" s="10"/>
      <c r="J272" s="10"/>
      <c r="K272" s="10"/>
      <c r="N272" s="7"/>
      <c r="O272" s="19">
        <f>((H272-1)*(1-(IF(I272="no",0,'month 2'!$B$3)))+1)</f>
        <v>5.0000000000000044E-2</v>
      </c>
      <c r="P272" s="19">
        <f t="shared" si="4"/>
        <v>0</v>
      </c>
      <c r="Q2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2" s="20">
        <f>IF(ISBLANK(N272),,IF(ISBLANK(H272),,(IF(N272="WON-EW",((((O272-1)*K272)*'month 2'!$B$2)+('month 2'!$B$2*(O272-1))),IF(N272="WON",((((O272-1)*K272)*'month 2'!$B$2)+('month 2'!$B$2*(O272-1))),IF(N272="PLACED",((((O272-1)*K272)*'month 2'!$B$2)-'month 2'!$B$2),IF(K272=0,-'month 2'!$B$2,IF(K272=0,-'month 2'!$B$2,-('month 2'!$B$2*2)))))))*D272))</f>
        <v>0</v>
      </c>
    </row>
    <row r="273" spans="9:18" ht="15" x14ac:dyDescent="0.2">
      <c r="I273" s="10"/>
      <c r="J273" s="10"/>
      <c r="K273" s="10"/>
      <c r="N273" s="7"/>
      <c r="O273" s="19">
        <f>((H273-1)*(1-(IF(I273="no",0,'month 2'!$B$3)))+1)</f>
        <v>5.0000000000000044E-2</v>
      </c>
      <c r="P273" s="19">
        <f t="shared" si="4"/>
        <v>0</v>
      </c>
      <c r="Q2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3" s="20">
        <f>IF(ISBLANK(N273),,IF(ISBLANK(H273),,(IF(N273="WON-EW",((((O273-1)*K273)*'month 2'!$B$2)+('month 2'!$B$2*(O273-1))),IF(N273="WON",((((O273-1)*K273)*'month 2'!$B$2)+('month 2'!$B$2*(O273-1))),IF(N273="PLACED",((((O273-1)*K273)*'month 2'!$B$2)-'month 2'!$B$2),IF(K273=0,-'month 2'!$B$2,IF(K273=0,-'month 2'!$B$2,-('month 2'!$B$2*2)))))))*D273))</f>
        <v>0</v>
      </c>
    </row>
    <row r="274" spans="9:18" ht="15" x14ac:dyDescent="0.2">
      <c r="I274" s="10"/>
      <c r="J274" s="10"/>
      <c r="K274" s="10"/>
      <c r="N274" s="7"/>
      <c r="O274" s="19">
        <f>((H274-1)*(1-(IF(I274="no",0,'month 2'!$B$3)))+1)</f>
        <v>5.0000000000000044E-2</v>
      </c>
      <c r="P274" s="19">
        <f t="shared" si="4"/>
        <v>0</v>
      </c>
      <c r="Q2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4" s="20">
        <f>IF(ISBLANK(N274),,IF(ISBLANK(H274),,(IF(N274="WON-EW",((((O274-1)*K274)*'month 2'!$B$2)+('month 2'!$B$2*(O274-1))),IF(N274="WON",((((O274-1)*K274)*'month 2'!$B$2)+('month 2'!$B$2*(O274-1))),IF(N274="PLACED",((((O274-1)*K274)*'month 2'!$B$2)-'month 2'!$B$2),IF(K274=0,-'month 2'!$B$2,IF(K274=0,-'month 2'!$B$2,-('month 2'!$B$2*2)))))))*D274))</f>
        <v>0</v>
      </c>
    </row>
    <row r="275" spans="9:18" ht="15" x14ac:dyDescent="0.2">
      <c r="I275" s="10"/>
      <c r="J275" s="10"/>
      <c r="K275" s="10"/>
      <c r="N275" s="7"/>
      <c r="O275" s="19">
        <f>((H275-1)*(1-(IF(I275="no",0,'month 2'!$B$3)))+1)</f>
        <v>5.0000000000000044E-2</v>
      </c>
      <c r="P275" s="19">
        <f t="shared" si="4"/>
        <v>0</v>
      </c>
      <c r="Q2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5" s="20">
        <f>IF(ISBLANK(N275),,IF(ISBLANK(H275),,(IF(N275="WON-EW",((((O275-1)*K275)*'month 2'!$B$2)+('month 2'!$B$2*(O275-1))),IF(N275="WON",((((O275-1)*K275)*'month 2'!$B$2)+('month 2'!$B$2*(O275-1))),IF(N275="PLACED",((((O275-1)*K275)*'month 2'!$B$2)-'month 2'!$B$2),IF(K275=0,-'month 2'!$B$2,IF(K275=0,-'month 2'!$B$2,-('month 2'!$B$2*2)))))))*D275))</f>
        <v>0</v>
      </c>
    </row>
    <row r="276" spans="9:18" ht="15" x14ac:dyDescent="0.2">
      <c r="I276" s="10"/>
      <c r="J276" s="10"/>
      <c r="K276" s="10"/>
      <c r="N276" s="7"/>
      <c r="O276" s="19">
        <f>((H276-1)*(1-(IF(I276="no",0,'month 2'!$B$3)))+1)</f>
        <v>5.0000000000000044E-2</v>
      </c>
      <c r="P276" s="19">
        <f t="shared" si="4"/>
        <v>0</v>
      </c>
      <c r="Q2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6" s="20">
        <f>IF(ISBLANK(N276),,IF(ISBLANK(H276),,(IF(N276="WON-EW",((((O276-1)*K276)*'month 2'!$B$2)+('month 2'!$B$2*(O276-1))),IF(N276="WON",((((O276-1)*K276)*'month 2'!$B$2)+('month 2'!$B$2*(O276-1))),IF(N276="PLACED",((((O276-1)*K276)*'month 2'!$B$2)-'month 2'!$B$2),IF(K276=0,-'month 2'!$B$2,IF(K276=0,-'month 2'!$B$2,-('month 2'!$B$2*2)))))))*D276))</f>
        <v>0</v>
      </c>
    </row>
    <row r="277" spans="9:18" ht="15" x14ac:dyDescent="0.2">
      <c r="I277" s="10"/>
      <c r="J277" s="10"/>
      <c r="K277" s="10"/>
      <c r="N277" s="7"/>
      <c r="O277" s="19">
        <f>((H277-1)*(1-(IF(I277="no",0,'month 2'!$B$3)))+1)</f>
        <v>5.0000000000000044E-2</v>
      </c>
      <c r="P277" s="19">
        <f t="shared" si="4"/>
        <v>0</v>
      </c>
      <c r="Q2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7" s="20">
        <f>IF(ISBLANK(N277),,IF(ISBLANK(H277),,(IF(N277="WON-EW",((((O277-1)*K277)*'month 2'!$B$2)+('month 2'!$B$2*(O277-1))),IF(N277="WON",((((O277-1)*K277)*'month 2'!$B$2)+('month 2'!$B$2*(O277-1))),IF(N277="PLACED",((((O277-1)*K277)*'month 2'!$B$2)-'month 2'!$B$2),IF(K277=0,-'month 2'!$B$2,IF(K277=0,-'month 2'!$B$2,-('month 2'!$B$2*2)))))))*D277))</f>
        <v>0</v>
      </c>
    </row>
    <row r="278" spans="9:18" ht="15" x14ac:dyDescent="0.2">
      <c r="I278" s="10"/>
      <c r="J278" s="10"/>
      <c r="K278" s="10"/>
      <c r="N278" s="7"/>
      <c r="O278" s="19">
        <f>((H278-1)*(1-(IF(I278="no",0,'month 2'!$B$3)))+1)</f>
        <v>5.0000000000000044E-2</v>
      </c>
      <c r="P278" s="19">
        <f t="shared" si="4"/>
        <v>0</v>
      </c>
      <c r="Q2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8" s="20">
        <f>IF(ISBLANK(N278),,IF(ISBLANK(H278),,(IF(N278="WON-EW",((((O278-1)*K278)*'month 2'!$B$2)+('month 2'!$B$2*(O278-1))),IF(N278="WON",((((O278-1)*K278)*'month 2'!$B$2)+('month 2'!$B$2*(O278-1))),IF(N278="PLACED",((((O278-1)*K278)*'month 2'!$B$2)-'month 2'!$B$2),IF(K278=0,-'month 2'!$B$2,IF(K278=0,-'month 2'!$B$2,-('month 2'!$B$2*2)))))))*D278))</f>
        <v>0</v>
      </c>
    </row>
    <row r="279" spans="9:18" ht="15" x14ac:dyDescent="0.2">
      <c r="I279" s="10"/>
      <c r="J279" s="10"/>
      <c r="K279" s="10"/>
      <c r="N279" s="7"/>
      <c r="O279" s="19">
        <f>((H279-1)*(1-(IF(I279="no",0,'month 2'!$B$3)))+1)</f>
        <v>5.0000000000000044E-2</v>
      </c>
      <c r="P279" s="19">
        <f t="shared" si="4"/>
        <v>0</v>
      </c>
      <c r="Q2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9" s="20">
        <f>IF(ISBLANK(N279),,IF(ISBLANK(H279),,(IF(N279="WON-EW",((((O279-1)*K279)*'month 2'!$B$2)+('month 2'!$B$2*(O279-1))),IF(N279="WON",((((O279-1)*K279)*'month 2'!$B$2)+('month 2'!$B$2*(O279-1))),IF(N279="PLACED",((((O279-1)*K279)*'month 2'!$B$2)-'month 2'!$B$2),IF(K279=0,-'month 2'!$B$2,IF(K279=0,-'month 2'!$B$2,-('month 2'!$B$2*2)))))))*D279))</f>
        <v>0</v>
      </c>
    </row>
    <row r="280" spans="9:18" ht="15" x14ac:dyDescent="0.2">
      <c r="I280" s="10"/>
      <c r="J280" s="10"/>
      <c r="K280" s="10"/>
      <c r="N280" s="7"/>
      <c r="O280" s="19">
        <f>((H280-1)*(1-(IF(I280="no",0,'month 2'!$B$3)))+1)</f>
        <v>5.0000000000000044E-2</v>
      </c>
      <c r="P280" s="19">
        <f t="shared" si="4"/>
        <v>0</v>
      </c>
      <c r="Q2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0" s="20">
        <f>IF(ISBLANK(N280),,IF(ISBLANK(H280),,(IF(N280="WON-EW",((((O280-1)*K280)*'month 2'!$B$2)+('month 2'!$B$2*(O280-1))),IF(N280="WON",((((O280-1)*K280)*'month 2'!$B$2)+('month 2'!$B$2*(O280-1))),IF(N280="PLACED",((((O280-1)*K280)*'month 2'!$B$2)-'month 2'!$B$2),IF(K280=0,-'month 2'!$B$2,IF(K280=0,-'month 2'!$B$2,-('month 2'!$B$2*2)))))))*D280))</f>
        <v>0</v>
      </c>
    </row>
    <row r="281" spans="9:18" ht="15" x14ac:dyDescent="0.2">
      <c r="I281" s="10"/>
      <c r="J281" s="10"/>
      <c r="K281" s="10"/>
      <c r="N281" s="7"/>
      <c r="O281" s="19">
        <f>((H281-1)*(1-(IF(I281="no",0,'month 2'!$B$3)))+1)</f>
        <v>5.0000000000000044E-2</v>
      </c>
      <c r="P281" s="19">
        <f t="shared" si="4"/>
        <v>0</v>
      </c>
      <c r="Q2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1" s="20">
        <f>IF(ISBLANK(N281),,IF(ISBLANK(H281),,(IF(N281="WON-EW",((((O281-1)*K281)*'month 2'!$B$2)+('month 2'!$B$2*(O281-1))),IF(N281="WON",((((O281-1)*K281)*'month 2'!$B$2)+('month 2'!$B$2*(O281-1))),IF(N281="PLACED",((((O281-1)*K281)*'month 2'!$B$2)-'month 2'!$B$2),IF(K281=0,-'month 2'!$B$2,IF(K281=0,-'month 2'!$B$2,-('month 2'!$B$2*2)))))))*D281))</f>
        <v>0</v>
      </c>
    </row>
    <row r="282" spans="9:18" ht="15" x14ac:dyDescent="0.2">
      <c r="I282" s="10"/>
      <c r="J282" s="10"/>
      <c r="K282" s="10"/>
      <c r="N282" s="7"/>
      <c r="O282" s="19">
        <f>((H282-1)*(1-(IF(I282="no",0,'month 2'!$B$3)))+1)</f>
        <v>5.0000000000000044E-2</v>
      </c>
      <c r="P282" s="19">
        <f t="shared" si="4"/>
        <v>0</v>
      </c>
      <c r="Q2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2" s="20">
        <f>IF(ISBLANK(N282),,IF(ISBLANK(H282),,(IF(N282="WON-EW",((((O282-1)*K282)*'month 2'!$B$2)+('month 2'!$B$2*(O282-1))),IF(N282="WON",((((O282-1)*K282)*'month 2'!$B$2)+('month 2'!$B$2*(O282-1))),IF(N282="PLACED",((((O282-1)*K282)*'month 2'!$B$2)-'month 2'!$B$2),IF(K282=0,-'month 2'!$B$2,IF(K282=0,-'month 2'!$B$2,-('month 2'!$B$2*2)))))))*D282))</f>
        <v>0</v>
      </c>
    </row>
    <row r="283" spans="9:18" ht="15" x14ac:dyDescent="0.2">
      <c r="I283" s="10"/>
      <c r="J283" s="10"/>
      <c r="K283" s="10"/>
      <c r="N283" s="7"/>
      <c r="O283" s="19">
        <f>((H283-1)*(1-(IF(I283="no",0,'month 2'!$B$3)))+1)</f>
        <v>5.0000000000000044E-2</v>
      </c>
      <c r="P283" s="19">
        <f t="shared" si="4"/>
        <v>0</v>
      </c>
      <c r="Q2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3" s="20">
        <f>IF(ISBLANK(N283),,IF(ISBLANK(H283),,(IF(N283="WON-EW",((((O283-1)*K283)*'month 2'!$B$2)+('month 2'!$B$2*(O283-1))),IF(N283="WON",((((O283-1)*K283)*'month 2'!$B$2)+('month 2'!$B$2*(O283-1))),IF(N283="PLACED",((((O283-1)*K283)*'month 2'!$B$2)-'month 2'!$B$2),IF(K283=0,-'month 2'!$B$2,IF(K283=0,-'month 2'!$B$2,-('month 2'!$B$2*2)))))))*D283))</f>
        <v>0</v>
      </c>
    </row>
    <row r="284" spans="9:18" ht="15" x14ac:dyDescent="0.2">
      <c r="I284" s="10"/>
      <c r="J284" s="10"/>
      <c r="K284" s="10"/>
      <c r="N284" s="7"/>
      <c r="O284" s="19">
        <f>((H284-1)*(1-(IF(I284="no",0,'month 2'!$B$3)))+1)</f>
        <v>5.0000000000000044E-2</v>
      </c>
      <c r="P284" s="19">
        <f t="shared" si="4"/>
        <v>0</v>
      </c>
      <c r="Q2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4" s="20">
        <f>IF(ISBLANK(N284),,IF(ISBLANK(H284),,(IF(N284="WON-EW",((((O284-1)*K284)*'month 2'!$B$2)+('month 2'!$B$2*(O284-1))),IF(N284="WON",((((O284-1)*K284)*'month 2'!$B$2)+('month 2'!$B$2*(O284-1))),IF(N284="PLACED",((((O284-1)*K284)*'month 2'!$B$2)-'month 2'!$B$2),IF(K284=0,-'month 2'!$B$2,IF(K284=0,-'month 2'!$B$2,-('month 2'!$B$2*2)))))))*D284))</f>
        <v>0</v>
      </c>
    </row>
    <row r="285" spans="9:18" ht="15" x14ac:dyDescent="0.2">
      <c r="I285" s="10"/>
      <c r="J285" s="10"/>
      <c r="K285" s="10"/>
      <c r="N285" s="7"/>
      <c r="O285" s="19">
        <f>((H285-1)*(1-(IF(I285="no",0,'month 2'!$B$3)))+1)</f>
        <v>5.0000000000000044E-2</v>
      </c>
      <c r="P285" s="19">
        <f t="shared" si="4"/>
        <v>0</v>
      </c>
      <c r="Q2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5" s="20">
        <f>IF(ISBLANK(N285),,IF(ISBLANK(H285),,(IF(N285="WON-EW",((((O285-1)*K285)*'month 2'!$B$2)+('month 2'!$B$2*(O285-1))),IF(N285="WON",((((O285-1)*K285)*'month 2'!$B$2)+('month 2'!$B$2*(O285-1))),IF(N285="PLACED",((((O285-1)*K285)*'month 2'!$B$2)-'month 2'!$B$2),IF(K285=0,-'month 2'!$B$2,IF(K285=0,-'month 2'!$B$2,-('month 2'!$B$2*2)))))))*D285))</f>
        <v>0</v>
      </c>
    </row>
    <row r="286" spans="9:18" ht="15" x14ac:dyDescent="0.2">
      <c r="I286" s="10"/>
      <c r="J286" s="10"/>
      <c r="K286" s="10"/>
      <c r="N286" s="7"/>
      <c r="O286" s="19">
        <f>((H286-1)*(1-(IF(I286="no",0,'month 2'!$B$3)))+1)</f>
        <v>5.0000000000000044E-2</v>
      </c>
      <c r="P286" s="19">
        <f t="shared" si="4"/>
        <v>0</v>
      </c>
      <c r="Q2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6" s="20">
        <f>IF(ISBLANK(N286),,IF(ISBLANK(H286),,(IF(N286="WON-EW",((((O286-1)*K286)*'month 2'!$B$2)+('month 2'!$B$2*(O286-1))),IF(N286="WON",((((O286-1)*K286)*'month 2'!$B$2)+('month 2'!$B$2*(O286-1))),IF(N286="PLACED",((((O286-1)*K286)*'month 2'!$B$2)-'month 2'!$B$2),IF(K286=0,-'month 2'!$B$2,IF(K286=0,-'month 2'!$B$2,-('month 2'!$B$2*2)))))))*D286))</f>
        <v>0</v>
      </c>
    </row>
    <row r="287" spans="9:18" ht="15" x14ac:dyDescent="0.2">
      <c r="I287" s="10"/>
      <c r="J287" s="10"/>
      <c r="K287" s="10"/>
      <c r="N287" s="7"/>
      <c r="O287" s="19">
        <f>((H287-1)*(1-(IF(I287="no",0,'month 2'!$B$3)))+1)</f>
        <v>5.0000000000000044E-2</v>
      </c>
      <c r="P287" s="19">
        <f t="shared" si="4"/>
        <v>0</v>
      </c>
      <c r="Q2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7" s="20">
        <f>IF(ISBLANK(N287),,IF(ISBLANK(H287),,(IF(N287="WON-EW",((((O287-1)*K287)*'month 2'!$B$2)+('month 2'!$B$2*(O287-1))),IF(N287="WON",((((O287-1)*K287)*'month 2'!$B$2)+('month 2'!$B$2*(O287-1))),IF(N287="PLACED",((((O287-1)*K287)*'month 2'!$B$2)-'month 2'!$B$2),IF(K287=0,-'month 2'!$B$2,IF(K287=0,-'month 2'!$B$2,-('month 2'!$B$2*2)))))))*D287))</f>
        <v>0</v>
      </c>
    </row>
    <row r="288" spans="9:18" ht="15" x14ac:dyDescent="0.2">
      <c r="I288" s="10"/>
      <c r="J288" s="10"/>
      <c r="K288" s="10"/>
      <c r="N288" s="7"/>
      <c r="O288" s="19">
        <f>((H288-1)*(1-(IF(I288="no",0,'month 2'!$B$3)))+1)</f>
        <v>5.0000000000000044E-2</v>
      </c>
      <c r="P288" s="19">
        <f t="shared" si="4"/>
        <v>0</v>
      </c>
      <c r="Q2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8" s="20">
        <f>IF(ISBLANK(N288),,IF(ISBLANK(H288),,(IF(N288="WON-EW",((((O288-1)*K288)*'month 2'!$B$2)+('month 2'!$B$2*(O288-1))),IF(N288="WON",((((O288-1)*K288)*'month 2'!$B$2)+('month 2'!$B$2*(O288-1))),IF(N288="PLACED",((((O288-1)*K288)*'month 2'!$B$2)-'month 2'!$B$2),IF(K288=0,-'month 2'!$B$2,IF(K288=0,-'month 2'!$B$2,-('month 2'!$B$2*2)))))))*D288))</f>
        <v>0</v>
      </c>
    </row>
    <row r="289" spans="9:18" ht="15" x14ac:dyDescent="0.2">
      <c r="I289" s="10"/>
      <c r="J289" s="10"/>
      <c r="K289" s="10"/>
      <c r="N289" s="7"/>
      <c r="O289" s="19">
        <f>((H289-1)*(1-(IF(I289="no",0,'month 2'!$B$3)))+1)</f>
        <v>5.0000000000000044E-2</v>
      </c>
      <c r="P289" s="19">
        <f t="shared" si="4"/>
        <v>0</v>
      </c>
      <c r="Q2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9" s="20">
        <f>IF(ISBLANK(N289),,IF(ISBLANK(H289),,(IF(N289="WON-EW",((((O289-1)*K289)*'month 2'!$B$2)+('month 2'!$B$2*(O289-1))),IF(N289="WON",((((O289-1)*K289)*'month 2'!$B$2)+('month 2'!$B$2*(O289-1))),IF(N289="PLACED",((((O289-1)*K289)*'month 2'!$B$2)-'month 2'!$B$2),IF(K289=0,-'month 2'!$B$2,IF(K289=0,-'month 2'!$B$2,-('month 2'!$B$2*2)))))))*D289))</f>
        <v>0</v>
      </c>
    </row>
    <row r="290" spans="9:18" ht="15" x14ac:dyDescent="0.2">
      <c r="I290" s="10"/>
      <c r="J290" s="10"/>
      <c r="K290" s="10"/>
      <c r="N290" s="7"/>
      <c r="O290" s="19">
        <f>((H290-1)*(1-(IF(I290="no",0,'month 2'!$B$3)))+1)</f>
        <v>5.0000000000000044E-2</v>
      </c>
      <c r="P290" s="19">
        <f t="shared" si="4"/>
        <v>0</v>
      </c>
      <c r="Q2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0" s="20">
        <f>IF(ISBLANK(N290),,IF(ISBLANK(H290),,(IF(N290="WON-EW",((((O290-1)*K290)*'month 2'!$B$2)+('month 2'!$B$2*(O290-1))),IF(N290="WON",((((O290-1)*K290)*'month 2'!$B$2)+('month 2'!$B$2*(O290-1))),IF(N290="PLACED",((((O290-1)*K290)*'month 2'!$B$2)-'month 2'!$B$2),IF(K290=0,-'month 2'!$B$2,IF(K290=0,-'month 2'!$B$2,-('month 2'!$B$2*2)))))))*D290))</f>
        <v>0</v>
      </c>
    </row>
    <row r="291" spans="9:18" ht="15" x14ac:dyDescent="0.2">
      <c r="I291" s="10"/>
      <c r="J291" s="10"/>
      <c r="K291" s="10"/>
      <c r="N291" s="7"/>
      <c r="O291" s="19">
        <f>((H291-1)*(1-(IF(I291="no",0,'month 2'!$B$3)))+1)</f>
        <v>5.0000000000000044E-2</v>
      </c>
      <c r="P291" s="19">
        <f t="shared" si="4"/>
        <v>0</v>
      </c>
      <c r="Q2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1" s="20">
        <f>IF(ISBLANK(N291),,IF(ISBLANK(H291),,(IF(N291="WON-EW",((((O291-1)*K291)*'month 2'!$B$2)+('month 2'!$B$2*(O291-1))),IF(N291="WON",((((O291-1)*K291)*'month 2'!$B$2)+('month 2'!$B$2*(O291-1))),IF(N291="PLACED",((((O291-1)*K291)*'month 2'!$B$2)-'month 2'!$B$2),IF(K291=0,-'month 2'!$B$2,IF(K291=0,-'month 2'!$B$2,-('month 2'!$B$2*2)))))))*D291))</f>
        <v>0</v>
      </c>
    </row>
    <row r="292" spans="9:18" ht="15" x14ac:dyDescent="0.2">
      <c r="I292" s="10"/>
      <c r="J292" s="10"/>
      <c r="K292" s="10"/>
      <c r="N292" s="7"/>
      <c r="O292" s="19">
        <f>((H292-1)*(1-(IF(I292="no",0,'month 2'!$B$3)))+1)</f>
        <v>5.0000000000000044E-2</v>
      </c>
      <c r="P292" s="19">
        <f t="shared" si="4"/>
        <v>0</v>
      </c>
      <c r="Q2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2" s="20">
        <f>IF(ISBLANK(N292),,IF(ISBLANK(H292),,(IF(N292="WON-EW",((((O292-1)*K292)*'month 2'!$B$2)+('month 2'!$B$2*(O292-1))),IF(N292="WON",((((O292-1)*K292)*'month 2'!$B$2)+('month 2'!$B$2*(O292-1))),IF(N292="PLACED",((((O292-1)*K292)*'month 2'!$B$2)-'month 2'!$B$2),IF(K292=0,-'month 2'!$B$2,IF(K292=0,-'month 2'!$B$2,-('month 2'!$B$2*2)))))))*D292))</f>
        <v>0</v>
      </c>
    </row>
    <row r="293" spans="9:18" ht="15" x14ac:dyDescent="0.2">
      <c r="I293" s="10"/>
      <c r="J293" s="10"/>
      <c r="K293" s="10"/>
      <c r="N293" s="7"/>
      <c r="O293" s="19">
        <f>((H293-1)*(1-(IF(I293="no",0,'month 2'!$B$3)))+1)</f>
        <v>5.0000000000000044E-2</v>
      </c>
      <c r="P293" s="19">
        <f t="shared" si="4"/>
        <v>0</v>
      </c>
      <c r="Q2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3" s="20">
        <f>IF(ISBLANK(N293),,IF(ISBLANK(H293),,(IF(N293="WON-EW",((((O293-1)*K293)*'month 2'!$B$2)+('month 2'!$B$2*(O293-1))),IF(N293="WON",((((O293-1)*K293)*'month 2'!$B$2)+('month 2'!$B$2*(O293-1))),IF(N293="PLACED",((((O293-1)*K293)*'month 2'!$B$2)-'month 2'!$B$2),IF(K293=0,-'month 2'!$B$2,IF(K293=0,-'month 2'!$B$2,-('month 2'!$B$2*2)))))))*D293))</f>
        <v>0</v>
      </c>
    </row>
    <row r="294" spans="9:18" ht="15" x14ac:dyDescent="0.2">
      <c r="I294" s="10"/>
      <c r="J294" s="10"/>
      <c r="K294" s="10"/>
      <c r="N294" s="7"/>
      <c r="O294" s="19">
        <f>((H294-1)*(1-(IF(I294="no",0,'month 2'!$B$3)))+1)</f>
        <v>5.0000000000000044E-2</v>
      </c>
      <c r="P294" s="19">
        <f t="shared" si="4"/>
        <v>0</v>
      </c>
      <c r="Q2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4" s="20">
        <f>IF(ISBLANK(N294),,IF(ISBLANK(H294),,(IF(N294="WON-EW",((((O294-1)*K294)*'month 2'!$B$2)+('month 2'!$B$2*(O294-1))),IF(N294="WON",((((O294-1)*K294)*'month 2'!$B$2)+('month 2'!$B$2*(O294-1))),IF(N294="PLACED",((((O294-1)*K294)*'month 2'!$B$2)-'month 2'!$B$2),IF(K294=0,-'month 2'!$B$2,IF(K294=0,-'month 2'!$B$2,-('month 2'!$B$2*2)))))))*D294))</f>
        <v>0</v>
      </c>
    </row>
    <row r="295" spans="9:18" ht="15" x14ac:dyDescent="0.2">
      <c r="I295" s="10"/>
      <c r="J295" s="10"/>
      <c r="K295" s="10"/>
      <c r="N295" s="7"/>
      <c r="O295" s="19">
        <f>((H295-1)*(1-(IF(I295="no",0,'month 2'!$B$3)))+1)</f>
        <v>5.0000000000000044E-2</v>
      </c>
      <c r="P295" s="19">
        <f t="shared" si="4"/>
        <v>0</v>
      </c>
      <c r="Q2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5" s="20">
        <f>IF(ISBLANK(N295),,IF(ISBLANK(H295),,(IF(N295="WON-EW",((((O295-1)*K295)*'month 2'!$B$2)+('month 2'!$B$2*(O295-1))),IF(N295="WON",((((O295-1)*K295)*'month 2'!$B$2)+('month 2'!$B$2*(O295-1))),IF(N295="PLACED",((((O295-1)*K295)*'month 2'!$B$2)-'month 2'!$B$2),IF(K295=0,-'month 2'!$B$2,IF(K295=0,-'month 2'!$B$2,-('month 2'!$B$2*2)))))))*D295))</f>
        <v>0</v>
      </c>
    </row>
    <row r="296" spans="9:18" ht="15" x14ac:dyDescent="0.2">
      <c r="I296" s="10"/>
      <c r="J296" s="10"/>
      <c r="K296" s="10"/>
      <c r="N296" s="7"/>
      <c r="O296" s="19">
        <f>((H296-1)*(1-(IF(I296="no",0,'month 2'!$B$3)))+1)</f>
        <v>5.0000000000000044E-2</v>
      </c>
      <c r="P296" s="19">
        <f t="shared" si="4"/>
        <v>0</v>
      </c>
      <c r="Q2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6" s="20">
        <f>IF(ISBLANK(N296),,IF(ISBLANK(H296),,(IF(N296="WON-EW",((((O296-1)*K296)*'month 2'!$B$2)+('month 2'!$B$2*(O296-1))),IF(N296="WON",((((O296-1)*K296)*'month 2'!$B$2)+('month 2'!$B$2*(O296-1))),IF(N296="PLACED",((((O296-1)*K296)*'month 2'!$B$2)-'month 2'!$B$2),IF(K296=0,-'month 2'!$B$2,IF(K296=0,-'month 2'!$B$2,-('month 2'!$B$2*2)))))))*D296))</f>
        <v>0</v>
      </c>
    </row>
    <row r="297" spans="9:18" ht="15" x14ac:dyDescent="0.2">
      <c r="I297" s="10"/>
      <c r="J297" s="10"/>
      <c r="K297" s="10"/>
      <c r="N297" s="7"/>
      <c r="O297" s="19">
        <f>((H297-1)*(1-(IF(I297="no",0,'month 2'!$B$3)))+1)</f>
        <v>5.0000000000000044E-2</v>
      </c>
      <c r="P297" s="19">
        <f t="shared" si="4"/>
        <v>0</v>
      </c>
      <c r="Q2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7" s="20">
        <f>IF(ISBLANK(N297),,IF(ISBLANK(H297),,(IF(N297="WON-EW",((((O297-1)*K297)*'month 2'!$B$2)+('month 2'!$B$2*(O297-1))),IF(N297="WON",((((O297-1)*K297)*'month 2'!$B$2)+('month 2'!$B$2*(O297-1))),IF(N297="PLACED",((((O297-1)*K297)*'month 2'!$B$2)-'month 2'!$B$2),IF(K297=0,-'month 2'!$B$2,IF(K297=0,-'month 2'!$B$2,-('month 2'!$B$2*2)))))))*D297))</f>
        <v>0</v>
      </c>
    </row>
    <row r="298" spans="9:18" ht="15" x14ac:dyDescent="0.2">
      <c r="I298" s="10"/>
      <c r="J298" s="10"/>
      <c r="K298" s="10"/>
      <c r="N298" s="7"/>
      <c r="O298" s="19">
        <f>((H298-1)*(1-(IF(I298="no",0,'month 2'!$B$3)))+1)</f>
        <v>5.0000000000000044E-2</v>
      </c>
      <c r="P298" s="19">
        <f t="shared" si="4"/>
        <v>0</v>
      </c>
      <c r="Q2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8" s="20">
        <f>IF(ISBLANK(N298),,IF(ISBLANK(H298),,(IF(N298="WON-EW",((((O298-1)*K298)*'month 2'!$B$2)+('month 2'!$B$2*(O298-1))),IF(N298="WON",((((O298-1)*K298)*'month 2'!$B$2)+('month 2'!$B$2*(O298-1))),IF(N298="PLACED",((((O298-1)*K298)*'month 2'!$B$2)-'month 2'!$B$2),IF(K298=0,-'month 2'!$B$2,IF(K298=0,-'month 2'!$B$2,-('month 2'!$B$2*2)))))))*D298))</f>
        <v>0</v>
      </c>
    </row>
    <row r="299" spans="9:18" ht="15" x14ac:dyDescent="0.2">
      <c r="I299" s="10"/>
      <c r="J299" s="10"/>
      <c r="K299" s="10"/>
      <c r="N299" s="7"/>
      <c r="O299" s="19">
        <f>((H299-1)*(1-(IF(I299="no",0,'month 2'!$B$3)))+1)</f>
        <v>5.0000000000000044E-2</v>
      </c>
      <c r="P299" s="19">
        <f t="shared" si="4"/>
        <v>0</v>
      </c>
      <c r="Q2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9" s="20">
        <f>IF(ISBLANK(N299),,IF(ISBLANK(H299),,(IF(N299="WON-EW",((((O299-1)*K299)*'month 2'!$B$2)+('month 2'!$B$2*(O299-1))),IF(N299="WON",((((O299-1)*K299)*'month 2'!$B$2)+('month 2'!$B$2*(O299-1))),IF(N299="PLACED",((((O299-1)*K299)*'month 2'!$B$2)-'month 2'!$B$2),IF(K299=0,-'month 2'!$B$2,IF(K299=0,-'month 2'!$B$2,-('month 2'!$B$2*2)))))))*D299))</f>
        <v>0</v>
      </c>
    </row>
    <row r="300" spans="9:18" ht="15" x14ac:dyDescent="0.2">
      <c r="I300" s="10"/>
      <c r="J300" s="10"/>
      <c r="K300" s="10"/>
      <c r="N300" s="7"/>
      <c r="O300" s="19">
        <f>((H300-1)*(1-(IF(I300="no",0,'month 2'!$B$3)))+1)</f>
        <v>5.0000000000000044E-2</v>
      </c>
      <c r="P300" s="19">
        <f t="shared" si="4"/>
        <v>0</v>
      </c>
      <c r="Q3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0" s="20">
        <f>IF(ISBLANK(N300),,IF(ISBLANK(H300),,(IF(N300="WON-EW",((((O300-1)*K300)*'month 2'!$B$2)+('month 2'!$B$2*(O300-1))),IF(N300="WON",((((O300-1)*K300)*'month 2'!$B$2)+('month 2'!$B$2*(O300-1))),IF(N300="PLACED",((((O300-1)*K300)*'month 2'!$B$2)-'month 2'!$B$2),IF(K300=0,-'month 2'!$B$2,IF(K300=0,-'month 2'!$B$2,-('month 2'!$B$2*2)))))))*D300))</f>
        <v>0</v>
      </c>
    </row>
    <row r="301" spans="9:18" ht="15" x14ac:dyDescent="0.2">
      <c r="I301" s="10"/>
      <c r="J301" s="10"/>
      <c r="K301" s="10"/>
      <c r="N301" s="7"/>
      <c r="O301" s="19">
        <f>((H301-1)*(1-(IF(I301="no",0,'month 2'!$B$3)))+1)</f>
        <v>5.0000000000000044E-2</v>
      </c>
      <c r="P301" s="19">
        <f t="shared" si="4"/>
        <v>0</v>
      </c>
      <c r="Q3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1" s="20">
        <f>IF(ISBLANK(N301),,IF(ISBLANK(H301),,(IF(N301="WON-EW",((((O301-1)*K301)*'month 2'!$B$2)+('month 2'!$B$2*(O301-1))),IF(N301="WON",((((O301-1)*K301)*'month 2'!$B$2)+('month 2'!$B$2*(O301-1))),IF(N301="PLACED",((((O301-1)*K301)*'month 2'!$B$2)-'month 2'!$B$2),IF(K301=0,-'month 2'!$B$2,IF(K301=0,-'month 2'!$B$2,-('month 2'!$B$2*2)))))))*D301))</f>
        <v>0</v>
      </c>
    </row>
    <row r="302" spans="9:18" ht="15" x14ac:dyDescent="0.2">
      <c r="I302" s="10"/>
      <c r="J302" s="10"/>
      <c r="K302" s="10"/>
      <c r="N302" s="7"/>
      <c r="O302" s="19">
        <f>((H302-1)*(1-(IF(I302="no",0,'month 2'!$B$3)))+1)</f>
        <v>5.0000000000000044E-2</v>
      </c>
      <c r="P302" s="19">
        <f t="shared" ref="P302:P365" si="5">D302*IF(J302="yes",2,1)</f>
        <v>0</v>
      </c>
      <c r="Q3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2" s="20">
        <f>IF(ISBLANK(N302),,IF(ISBLANK(H302),,(IF(N302="WON-EW",((((O302-1)*K302)*'month 2'!$B$2)+('month 2'!$B$2*(O302-1))),IF(N302="WON",((((O302-1)*K302)*'month 2'!$B$2)+('month 2'!$B$2*(O302-1))),IF(N302="PLACED",((((O302-1)*K302)*'month 2'!$B$2)-'month 2'!$B$2),IF(K302=0,-'month 2'!$B$2,IF(K302=0,-'month 2'!$B$2,-('month 2'!$B$2*2)))))))*D302))</f>
        <v>0</v>
      </c>
    </row>
    <row r="303" spans="9:18" ht="15" x14ac:dyDescent="0.2">
      <c r="I303" s="10"/>
      <c r="J303" s="10"/>
      <c r="K303" s="10"/>
      <c r="N303" s="7"/>
      <c r="O303" s="19">
        <f>((H303-1)*(1-(IF(I303="no",0,'month 2'!$B$3)))+1)</f>
        <v>5.0000000000000044E-2</v>
      </c>
      <c r="P303" s="19">
        <f t="shared" si="5"/>
        <v>0</v>
      </c>
      <c r="Q3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3" s="20">
        <f>IF(ISBLANK(N303),,IF(ISBLANK(H303),,(IF(N303="WON-EW",((((O303-1)*K303)*'month 2'!$B$2)+('month 2'!$B$2*(O303-1))),IF(N303="WON",((((O303-1)*K303)*'month 2'!$B$2)+('month 2'!$B$2*(O303-1))),IF(N303="PLACED",((((O303-1)*K303)*'month 2'!$B$2)-'month 2'!$B$2),IF(K303=0,-'month 2'!$B$2,IF(K303=0,-'month 2'!$B$2,-('month 2'!$B$2*2)))))))*D303))</f>
        <v>0</v>
      </c>
    </row>
    <row r="304" spans="9:18" ht="15" x14ac:dyDescent="0.2">
      <c r="I304" s="10"/>
      <c r="J304" s="10"/>
      <c r="K304" s="10"/>
      <c r="N304" s="7"/>
      <c r="O304" s="19">
        <f>((H304-1)*(1-(IF(I304="no",0,'month 2'!$B$3)))+1)</f>
        <v>5.0000000000000044E-2</v>
      </c>
      <c r="P304" s="19">
        <f t="shared" si="5"/>
        <v>0</v>
      </c>
      <c r="Q3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4" s="20">
        <f>IF(ISBLANK(N304),,IF(ISBLANK(H304),,(IF(N304="WON-EW",((((O304-1)*K304)*'month 2'!$B$2)+('month 2'!$B$2*(O304-1))),IF(N304="WON",((((O304-1)*K304)*'month 2'!$B$2)+('month 2'!$B$2*(O304-1))),IF(N304="PLACED",((((O304-1)*K304)*'month 2'!$B$2)-'month 2'!$B$2),IF(K304=0,-'month 2'!$B$2,IF(K304=0,-'month 2'!$B$2,-('month 2'!$B$2*2)))))))*D304))</f>
        <v>0</v>
      </c>
    </row>
    <row r="305" spans="9:18" ht="15" x14ac:dyDescent="0.2">
      <c r="I305" s="10"/>
      <c r="J305" s="10"/>
      <c r="K305" s="10"/>
      <c r="N305" s="7"/>
      <c r="O305" s="19">
        <f>((H305-1)*(1-(IF(I305="no",0,'month 2'!$B$3)))+1)</f>
        <v>5.0000000000000044E-2</v>
      </c>
      <c r="P305" s="19">
        <f t="shared" si="5"/>
        <v>0</v>
      </c>
      <c r="Q3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5" s="20">
        <f>IF(ISBLANK(N305),,IF(ISBLANK(H305),,(IF(N305="WON-EW",((((O305-1)*K305)*'month 2'!$B$2)+('month 2'!$B$2*(O305-1))),IF(N305="WON",((((O305-1)*K305)*'month 2'!$B$2)+('month 2'!$B$2*(O305-1))),IF(N305="PLACED",((((O305-1)*K305)*'month 2'!$B$2)-'month 2'!$B$2),IF(K305=0,-'month 2'!$B$2,IF(K305=0,-'month 2'!$B$2,-('month 2'!$B$2*2)))))))*D305))</f>
        <v>0</v>
      </c>
    </row>
    <row r="306" spans="9:18" ht="15" x14ac:dyDescent="0.2">
      <c r="I306" s="10"/>
      <c r="J306" s="10"/>
      <c r="K306" s="10"/>
      <c r="N306" s="7"/>
      <c r="O306" s="19">
        <f>((H306-1)*(1-(IF(I306="no",0,'month 2'!$B$3)))+1)</f>
        <v>5.0000000000000044E-2</v>
      </c>
      <c r="P306" s="19">
        <f t="shared" si="5"/>
        <v>0</v>
      </c>
      <c r="Q3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6" s="20">
        <f>IF(ISBLANK(N306),,IF(ISBLANK(H306),,(IF(N306="WON-EW",((((O306-1)*K306)*'month 2'!$B$2)+('month 2'!$B$2*(O306-1))),IF(N306="WON",((((O306-1)*K306)*'month 2'!$B$2)+('month 2'!$B$2*(O306-1))),IF(N306="PLACED",((((O306-1)*K306)*'month 2'!$B$2)-'month 2'!$B$2),IF(K306=0,-'month 2'!$B$2,IF(K306=0,-'month 2'!$B$2,-('month 2'!$B$2*2)))))))*D306))</f>
        <v>0</v>
      </c>
    </row>
    <row r="307" spans="9:18" ht="15" x14ac:dyDescent="0.2">
      <c r="I307" s="10"/>
      <c r="J307" s="10"/>
      <c r="K307" s="10"/>
      <c r="N307" s="7"/>
      <c r="O307" s="19">
        <f>((H307-1)*(1-(IF(I307="no",0,'month 2'!$B$3)))+1)</f>
        <v>5.0000000000000044E-2</v>
      </c>
      <c r="P307" s="19">
        <f t="shared" si="5"/>
        <v>0</v>
      </c>
      <c r="Q3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7" s="20">
        <f>IF(ISBLANK(N307),,IF(ISBLANK(H307),,(IF(N307="WON-EW",((((O307-1)*K307)*'month 2'!$B$2)+('month 2'!$B$2*(O307-1))),IF(N307="WON",((((O307-1)*K307)*'month 2'!$B$2)+('month 2'!$B$2*(O307-1))),IF(N307="PLACED",((((O307-1)*K307)*'month 2'!$B$2)-'month 2'!$B$2),IF(K307=0,-'month 2'!$B$2,IF(K307=0,-'month 2'!$B$2,-('month 2'!$B$2*2)))))))*D307))</f>
        <v>0</v>
      </c>
    </row>
    <row r="308" spans="9:18" ht="15" x14ac:dyDescent="0.2">
      <c r="I308" s="10"/>
      <c r="J308" s="10"/>
      <c r="K308" s="10"/>
      <c r="N308" s="7"/>
      <c r="O308" s="19">
        <f>((H308-1)*(1-(IF(I308="no",0,'month 2'!$B$3)))+1)</f>
        <v>5.0000000000000044E-2</v>
      </c>
      <c r="P308" s="19">
        <f t="shared" si="5"/>
        <v>0</v>
      </c>
      <c r="Q3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8" s="20">
        <f>IF(ISBLANK(N308),,IF(ISBLANK(H308),,(IF(N308="WON-EW",((((O308-1)*K308)*'month 2'!$B$2)+('month 2'!$B$2*(O308-1))),IF(N308="WON",((((O308-1)*K308)*'month 2'!$B$2)+('month 2'!$B$2*(O308-1))),IF(N308="PLACED",((((O308-1)*K308)*'month 2'!$B$2)-'month 2'!$B$2),IF(K308=0,-'month 2'!$B$2,IF(K308=0,-'month 2'!$B$2,-('month 2'!$B$2*2)))))))*D308))</f>
        <v>0</v>
      </c>
    </row>
    <row r="309" spans="9:18" ht="15" x14ac:dyDescent="0.2">
      <c r="I309" s="10"/>
      <c r="J309" s="10"/>
      <c r="K309" s="10"/>
      <c r="N309" s="7"/>
      <c r="O309" s="19">
        <f>((H309-1)*(1-(IF(I309="no",0,'month 2'!$B$3)))+1)</f>
        <v>5.0000000000000044E-2</v>
      </c>
      <c r="P309" s="19">
        <f t="shared" si="5"/>
        <v>0</v>
      </c>
      <c r="Q3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9" s="20">
        <f>IF(ISBLANK(N309),,IF(ISBLANK(H309),,(IF(N309="WON-EW",((((O309-1)*K309)*'month 2'!$B$2)+('month 2'!$B$2*(O309-1))),IF(N309="WON",((((O309-1)*K309)*'month 2'!$B$2)+('month 2'!$B$2*(O309-1))),IF(N309="PLACED",((((O309-1)*K309)*'month 2'!$B$2)-'month 2'!$B$2),IF(K309=0,-'month 2'!$B$2,IF(K309=0,-'month 2'!$B$2,-('month 2'!$B$2*2)))))))*D309))</f>
        <v>0</v>
      </c>
    </row>
    <row r="310" spans="9:18" ht="15" x14ac:dyDescent="0.2">
      <c r="I310" s="10"/>
      <c r="J310" s="10"/>
      <c r="K310" s="10"/>
      <c r="N310" s="7"/>
      <c r="O310" s="19">
        <f>((H310-1)*(1-(IF(I310="no",0,'month 2'!$B$3)))+1)</f>
        <v>5.0000000000000044E-2</v>
      </c>
      <c r="P310" s="19">
        <f t="shared" si="5"/>
        <v>0</v>
      </c>
      <c r="Q3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0" s="20">
        <f>IF(ISBLANK(N310),,IF(ISBLANK(H310),,(IF(N310="WON-EW",((((O310-1)*K310)*'month 2'!$B$2)+('month 2'!$B$2*(O310-1))),IF(N310="WON",((((O310-1)*K310)*'month 2'!$B$2)+('month 2'!$B$2*(O310-1))),IF(N310="PLACED",((((O310-1)*K310)*'month 2'!$B$2)-'month 2'!$B$2),IF(K310=0,-'month 2'!$B$2,IF(K310=0,-'month 2'!$B$2,-('month 2'!$B$2*2)))))))*D310))</f>
        <v>0</v>
      </c>
    </row>
    <row r="311" spans="9:18" ht="15" x14ac:dyDescent="0.2">
      <c r="I311" s="10"/>
      <c r="J311" s="10"/>
      <c r="K311" s="10"/>
      <c r="N311" s="7"/>
      <c r="O311" s="19">
        <f>((H311-1)*(1-(IF(I311="no",0,'month 2'!$B$3)))+1)</f>
        <v>5.0000000000000044E-2</v>
      </c>
      <c r="P311" s="19">
        <f t="shared" si="5"/>
        <v>0</v>
      </c>
      <c r="Q3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1" s="20">
        <f>IF(ISBLANK(N311),,IF(ISBLANK(H311),,(IF(N311="WON-EW",((((O311-1)*K311)*'month 2'!$B$2)+('month 2'!$B$2*(O311-1))),IF(N311="WON",((((O311-1)*K311)*'month 2'!$B$2)+('month 2'!$B$2*(O311-1))),IF(N311="PLACED",((((O311-1)*K311)*'month 2'!$B$2)-'month 2'!$B$2),IF(K311=0,-'month 2'!$B$2,IF(K311=0,-'month 2'!$B$2,-('month 2'!$B$2*2)))))))*D311))</f>
        <v>0</v>
      </c>
    </row>
    <row r="312" spans="9:18" ht="15" x14ac:dyDescent="0.2">
      <c r="I312" s="10"/>
      <c r="J312" s="10"/>
      <c r="K312" s="10"/>
      <c r="N312" s="7"/>
      <c r="O312" s="19">
        <f>((H312-1)*(1-(IF(I312="no",0,'month 2'!$B$3)))+1)</f>
        <v>5.0000000000000044E-2</v>
      </c>
      <c r="P312" s="19">
        <f t="shared" si="5"/>
        <v>0</v>
      </c>
      <c r="Q3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2" s="20">
        <f>IF(ISBLANK(N312),,IF(ISBLANK(H312),,(IF(N312="WON-EW",((((O312-1)*K312)*'month 2'!$B$2)+('month 2'!$B$2*(O312-1))),IF(N312="WON",((((O312-1)*K312)*'month 2'!$B$2)+('month 2'!$B$2*(O312-1))),IF(N312="PLACED",((((O312-1)*K312)*'month 2'!$B$2)-'month 2'!$B$2),IF(K312=0,-'month 2'!$B$2,IF(K312=0,-'month 2'!$B$2,-('month 2'!$B$2*2)))))))*D312))</f>
        <v>0</v>
      </c>
    </row>
    <row r="313" spans="9:18" ht="15" x14ac:dyDescent="0.2">
      <c r="I313" s="10"/>
      <c r="J313" s="10"/>
      <c r="K313" s="10"/>
      <c r="N313" s="7"/>
      <c r="O313" s="19">
        <f>((H313-1)*(1-(IF(I313="no",0,'month 2'!$B$3)))+1)</f>
        <v>5.0000000000000044E-2</v>
      </c>
      <c r="P313" s="19">
        <f t="shared" si="5"/>
        <v>0</v>
      </c>
      <c r="Q3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3" s="20">
        <f>IF(ISBLANK(N313),,IF(ISBLANK(H313),,(IF(N313="WON-EW",((((O313-1)*K313)*'month 2'!$B$2)+('month 2'!$B$2*(O313-1))),IF(N313="WON",((((O313-1)*K313)*'month 2'!$B$2)+('month 2'!$B$2*(O313-1))),IF(N313="PLACED",((((O313-1)*K313)*'month 2'!$B$2)-'month 2'!$B$2),IF(K313=0,-'month 2'!$B$2,IF(K313=0,-'month 2'!$B$2,-('month 2'!$B$2*2)))))))*D313))</f>
        <v>0</v>
      </c>
    </row>
    <row r="314" spans="9:18" ht="15" x14ac:dyDescent="0.2">
      <c r="I314" s="10"/>
      <c r="J314" s="10"/>
      <c r="K314" s="10"/>
      <c r="N314" s="7"/>
      <c r="O314" s="19">
        <f>((H314-1)*(1-(IF(I314="no",0,'month 2'!$B$3)))+1)</f>
        <v>5.0000000000000044E-2</v>
      </c>
      <c r="P314" s="19">
        <f t="shared" si="5"/>
        <v>0</v>
      </c>
      <c r="Q3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4" s="20">
        <f>IF(ISBLANK(N314),,IF(ISBLANK(H314),,(IF(N314="WON-EW",((((O314-1)*K314)*'month 2'!$B$2)+('month 2'!$B$2*(O314-1))),IF(N314="WON",((((O314-1)*K314)*'month 2'!$B$2)+('month 2'!$B$2*(O314-1))),IF(N314="PLACED",((((O314-1)*K314)*'month 2'!$B$2)-'month 2'!$B$2),IF(K314=0,-'month 2'!$B$2,IF(K314=0,-'month 2'!$B$2,-('month 2'!$B$2*2)))))))*D314))</f>
        <v>0</v>
      </c>
    </row>
    <row r="315" spans="9:18" ht="15" x14ac:dyDescent="0.2">
      <c r="I315" s="10"/>
      <c r="J315" s="10"/>
      <c r="K315" s="10"/>
      <c r="N315" s="7"/>
      <c r="O315" s="19">
        <f>((H315-1)*(1-(IF(I315="no",0,'month 2'!$B$3)))+1)</f>
        <v>5.0000000000000044E-2</v>
      </c>
      <c r="P315" s="19">
        <f t="shared" si="5"/>
        <v>0</v>
      </c>
      <c r="Q3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5" s="20">
        <f>IF(ISBLANK(N315),,IF(ISBLANK(H315),,(IF(N315="WON-EW",((((O315-1)*K315)*'month 2'!$B$2)+('month 2'!$B$2*(O315-1))),IF(N315="WON",((((O315-1)*K315)*'month 2'!$B$2)+('month 2'!$B$2*(O315-1))),IF(N315="PLACED",((((O315-1)*K315)*'month 2'!$B$2)-'month 2'!$B$2),IF(K315=0,-'month 2'!$B$2,IF(K315=0,-'month 2'!$B$2,-('month 2'!$B$2*2)))))))*D315))</f>
        <v>0</v>
      </c>
    </row>
    <row r="316" spans="9:18" ht="15" x14ac:dyDescent="0.2">
      <c r="I316" s="10"/>
      <c r="J316" s="10"/>
      <c r="K316" s="10"/>
      <c r="N316" s="7"/>
      <c r="O316" s="19">
        <f>((H316-1)*(1-(IF(I316="no",0,'month 2'!$B$3)))+1)</f>
        <v>5.0000000000000044E-2</v>
      </c>
      <c r="P316" s="19">
        <f t="shared" si="5"/>
        <v>0</v>
      </c>
      <c r="Q3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6" s="20">
        <f>IF(ISBLANK(N316),,IF(ISBLANK(H316),,(IF(N316="WON-EW",((((O316-1)*K316)*'month 2'!$B$2)+('month 2'!$B$2*(O316-1))),IF(N316="WON",((((O316-1)*K316)*'month 2'!$B$2)+('month 2'!$B$2*(O316-1))),IF(N316="PLACED",((((O316-1)*K316)*'month 2'!$B$2)-'month 2'!$B$2),IF(K316=0,-'month 2'!$B$2,IF(K316=0,-'month 2'!$B$2,-('month 2'!$B$2*2)))))))*D316))</f>
        <v>0</v>
      </c>
    </row>
    <row r="317" spans="9:18" ht="15" x14ac:dyDescent="0.2">
      <c r="I317" s="10"/>
      <c r="J317" s="10"/>
      <c r="K317" s="10"/>
      <c r="N317" s="7"/>
      <c r="O317" s="19">
        <f>((H317-1)*(1-(IF(I317="no",0,'month 2'!$B$3)))+1)</f>
        <v>5.0000000000000044E-2</v>
      </c>
      <c r="P317" s="19">
        <f t="shared" si="5"/>
        <v>0</v>
      </c>
      <c r="Q3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7" s="20">
        <f>IF(ISBLANK(N317),,IF(ISBLANK(H317),,(IF(N317="WON-EW",((((O317-1)*K317)*'month 2'!$B$2)+('month 2'!$B$2*(O317-1))),IF(N317="WON",((((O317-1)*K317)*'month 2'!$B$2)+('month 2'!$B$2*(O317-1))),IF(N317="PLACED",((((O317-1)*K317)*'month 2'!$B$2)-'month 2'!$B$2),IF(K317=0,-'month 2'!$B$2,IF(K317=0,-'month 2'!$B$2,-('month 2'!$B$2*2)))))))*D317))</f>
        <v>0</v>
      </c>
    </row>
    <row r="318" spans="9:18" ht="15" x14ac:dyDescent="0.2">
      <c r="I318" s="10"/>
      <c r="J318" s="10"/>
      <c r="K318" s="10"/>
      <c r="N318" s="7"/>
      <c r="O318" s="19">
        <f>((H318-1)*(1-(IF(I318="no",0,'month 2'!$B$3)))+1)</f>
        <v>5.0000000000000044E-2</v>
      </c>
      <c r="P318" s="19">
        <f t="shared" si="5"/>
        <v>0</v>
      </c>
      <c r="Q3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8" s="20">
        <f>IF(ISBLANK(N318),,IF(ISBLANK(H318),,(IF(N318="WON-EW",((((O318-1)*K318)*'month 2'!$B$2)+('month 2'!$B$2*(O318-1))),IF(N318="WON",((((O318-1)*K318)*'month 2'!$B$2)+('month 2'!$B$2*(O318-1))),IF(N318="PLACED",((((O318-1)*K318)*'month 2'!$B$2)-'month 2'!$B$2),IF(K318=0,-'month 2'!$B$2,IF(K318=0,-'month 2'!$B$2,-('month 2'!$B$2*2)))))))*D318))</f>
        <v>0</v>
      </c>
    </row>
    <row r="319" spans="9:18" ht="15" x14ac:dyDescent="0.2">
      <c r="I319" s="10"/>
      <c r="J319" s="10"/>
      <c r="K319" s="10"/>
      <c r="N319" s="7"/>
      <c r="O319" s="19">
        <f>((H319-1)*(1-(IF(I319="no",0,'month 2'!$B$3)))+1)</f>
        <v>5.0000000000000044E-2</v>
      </c>
      <c r="P319" s="19">
        <f t="shared" si="5"/>
        <v>0</v>
      </c>
      <c r="Q3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9" s="20">
        <f>IF(ISBLANK(N319),,IF(ISBLANK(H319),,(IF(N319="WON-EW",((((O319-1)*K319)*'month 2'!$B$2)+('month 2'!$B$2*(O319-1))),IF(N319="WON",((((O319-1)*K319)*'month 2'!$B$2)+('month 2'!$B$2*(O319-1))),IF(N319="PLACED",((((O319-1)*K319)*'month 2'!$B$2)-'month 2'!$B$2),IF(K319=0,-'month 2'!$B$2,IF(K319=0,-'month 2'!$B$2,-('month 2'!$B$2*2)))))))*D319))</f>
        <v>0</v>
      </c>
    </row>
    <row r="320" spans="9:18" ht="15" x14ac:dyDescent="0.2">
      <c r="I320" s="10"/>
      <c r="J320" s="10"/>
      <c r="K320" s="10"/>
      <c r="N320" s="7"/>
      <c r="O320" s="19">
        <f>((H320-1)*(1-(IF(I320="no",0,'month 2'!$B$3)))+1)</f>
        <v>5.0000000000000044E-2</v>
      </c>
      <c r="P320" s="19">
        <f t="shared" si="5"/>
        <v>0</v>
      </c>
      <c r="Q3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0" s="20">
        <f>IF(ISBLANK(N320),,IF(ISBLANK(H320),,(IF(N320="WON-EW",((((O320-1)*K320)*'month 2'!$B$2)+('month 2'!$B$2*(O320-1))),IF(N320="WON",((((O320-1)*K320)*'month 2'!$B$2)+('month 2'!$B$2*(O320-1))),IF(N320="PLACED",((((O320-1)*K320)*'month 2'!$B$2)-'month 2'!$B$2),IF(K320=0,-'month 2'!$B$2,IF(K320=0,-'month 2'!$B$2,-('month 2'!$B$2*2)))))))*D320))</f>
        <v>0</v>
      </c>
    </row>
    <row r="321" spans="9:18" ht="15" x14ac:dyDescent="0.2">
      <c r="I321" s="10"/>
      <c r="J321" s="10"/>
      <c r="K321" s="10"/>
      <c r="N321" s="7"/>
      <c r="O321" s="19">
        <f>((H321-1)*(1-(IF(I321="no",0,'month 2'!$B$3)))+1)</f>
        <v>5.0000000000000044E-2</v>
      </c>
      <c r="P321" s="19">
        <f t="shared" si="5"/>
        <v>0</v>
      </c>
      <c r="Q3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1" s="20">
        <f>IF(ISBLANK(N321),,IF(ISBLANK(H321),,(IF(N321="WON-EW",((((O321-1)*K321)*'month 2'!$B$2)+('month 2'!$B$2*(O321-1))),IF(N321="WON",((((O321-1)*K321)*'month 2'!$B$2)+('month 2'!$B$2*(O321-1))),IF(N321="PLACED",((((O321-1)*K321)*'month 2'!$B$2)-'month 2'!$B$2),IF(K321=0,-'month 2'!$B$2,IF(K321=0,-'month 2'!$B$2,-('month 2'!$B$2*2)))))))*D321))</f>
        <v>0</v>
      </c>
    </row>
    <row r="322" spans="9:18" ht="15" x14ac:dyDescent="0.2">
      <c r="I322" s="10"/>
      <c r="J322" s="10"/>
      <c r="K322" s="10"/>
      <c r="N322" s="7"/>
      <c r="O322" s="19">
        <f>((H322-1)*(1-(IF(I322="no",0,'month 2'!$B$3)))+1)</f>
        <v>5.0000000000000044E-2</v>
      </c>
      <c r="P322" s="19">
        <f t="shared" si="5"/>
        <v>0</v>
      </c>
      <c r="Q3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2" s="20">
        <f>IF(ISBLANK(N322),,IF(ISBLANK(H322),,(IF(N322="WON-EW",((((O322-1)*K322)*'month 2'!$B$2)+('month 2'!$B$2*(O322-1))),IF(N322="WON",((((O322-1)*K322)*'month 2'!$B$2)+('month 2'!$B$2*(O322-1))),IF(N322="PLACED",((((O322-1)*K322)*'month 2'!$B$2)-'month 2'!$B$2),IF(K322=0,-'month 2'!$B$2,IF(K322=0,-'month 2'!$B$2,-('month 2'!$B$2*2)))))))*D322))</f>
        <v>0</v>
      </c>
    </row>
    <row r="323" spans="9:18" ht="15" x14ac:dyDescent="0.2">
      <c r="I323" s="10"/>
      <c r="J323" s="10"/>
      <c r="K323" s="10"/>
      <c r="N323" s="7"/>
      <c r="O323" s="19">
        <f>((H323-1)*(1-(IF(I323="no",0,'month 2'!$B$3)))+1)</f>
        <v>5.0000000000000044E-2</v>
      </c>
      <c r="P323" s="19">
        <f t="shared" si="5"/>
        <v>0</v>
      </c>
      <c r="Q3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3" s="20">
        <f>IF(ISBLANK(N323),,IF(ISBLANK(H323),,(IF(N323="WON-EW",((((O323-1)*K323)*'month 2'!$B$2)+('month 2'!$B$2*(O323-1))),IF(N323="WON",((((O323-1)*K323)*'month 2'!$B$2)+('month 2'!$B$2*(O323-1))),IF(N323="PLACED",((((O323-1)*K323)*'month 2'!$B$2)-'month 2'!$B$2),IF(K323=0,-'month 2'!$B$2,IF(K323=0,-'month 2'!$B$2,-('month 2'!$B$2*2)))))))*D323))</f>
        <v>0</v>
      </c>
    </row>
    <row r="324" spans="9:18" ht="15" x14ac:dyDescent="0.2">
      <c r="I324" s="10"/>
      <c r="J324" s="10"/>
      <c r="K324" s="10"/>
      <c r="N324" s="7"/>
      <c r="O324" s="19">
        <f>((H324-1)*(1-(IF(I324="no",0,'month 2'!$B$3)))+1)</f>
        <v>5.0000000000000044E-2</v>
      </c>
      <c r="P324" s="19">
        <f t="shared" si="5"/>
        <v>0</v>
      </c>
      <c r="Q3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4" s="20">
        <f>IF(ISBLANK(N324),,IF(ISBLANK(H324),,(IF(N324="WON-EW",((((O324-1)*K324)*'month 2'!$B$2)+('month 2'!$B$2*(O324-1))),IF(N324="WON",((((O324-1)*K324)*'month 2'!$B$2)+('month 2'!$B$2*(O324-1))),IF(N324="PLACED",((((O324-1)*K324)*'month 2'!$B$2)-'month 2'!$B$2),IF(K324=0,-'month 2'!$B$2,IF(K324=0,-'month 2'!$B$2,-('month 2'!$B$2*2)))))))*D324))</f>
        <v>0</v>
      </c>
    </row>
    <row r="325" spans="9:18" ht="15" x14ac:dyDescent="0.2">
      <c r="I325" s="10"/>
      <c r="J325" s="10"/>
      <c r="K325" s="10"/>
      <c r="N325" s="7"/>
      <c r="O325" s="19">
        <f>((H325-1)*(1-(IF(I325="no",0,'month 2'!$B$3)))+1)</f>
        <v>5.0000000000000044E-2</v>
      </c>
      <c r="P325" s="19">
        <f t="shared" si="5"/>
        <v>0</v>
      </c>
      <c r="Q3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5" s="20">
        <f>IF(ISBLANK(N325),,IF(ISBLANK(H325),,(IF(N325="WON-EW",((((O325-1)*K325)*'month 2'!$B$2)+('month 2'!$B$2*(O325-1))),IF(N325="WON",((((O325-1)*K325)*'month 2'!$B$2)+('month 2'!$B$2*(O325-1))),IF(N325="PLACED",((((O325-1)*K325)*'month 2'!$B$2)-'month 2'!$B$2),IF(K325=0,-'month 2'!$B$2,IF(K325=0,-'month 2'!$B$2,-('month 2'!$B$2*2)))))))*D325))</f>
        <v>0</v>
      </c>
    </row>
    <row r="326" spans="9:18" ht="15" x14ac:dyDescent="0.2">
      <c r="I326" s="10"/>
      <c r="J326" s="10"/>
      <c r="K326" s="10"/>
      <c r="N326" s="7"/>
      <c r="O326" s="19">
        <f>((H326-1)*(1-(IF(I326="no",0,'month 2'!$B$3)))+1)</f>
        <v>5.0000000000000044E-2</v>
      </c>
      <c r="P326" s="19">
        <f t="shared" si="5"/>
        <v>0</v>
      </c>
      <c r="Q3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6" s="20">
        <f>IF(ISBLANK(N326),,IF(ISBLANK(H326),,(IF(N326="WON-EW",((((O326-1)*K326)*'month 2'!$B$2)+('month 2'!$B$2*(O326-1))),IF(N326="WON",((((O326-1)*K326)*'month 2'!$B$2)+('month 2'!$B$2*(O326-1))),IF(N326="PLACED",((((O326-1)*K326)*'month 2'!$B$2)-'month 2'!$B$2),IF(K326=0,-'month 2'!$B$2,IF(K326=0,-'month 2'!$B$2,-('month 2'!$B$2*2)))))))*D326))</f>
        <v>0</v>
      </c>
    </row>
    <row r="327" spans="9:18" ht="15" x14ac:dyDescent="0.2">
      <c r="I327" s="10"/>
      <c r="J327" s="10"/>
      <c r="K327" s="10"/>
      <c r="N327" s="7"/>
      <c r="O327" s="19">
        <f>((H327-1)*(1-(IF(I327="no",0,'month 2'!$B$3)))+1)</f>
        <v>5.0000000000000044E-2</v>
      </c>
      <c r="P327" s="19">
        <f t="shared" si="5"/>
        <v>0</v>
      </c>
      <c r="Q3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7" s="20">
        <f>IF(ISBLANK(N327),,IF(ISBLANK(H327),,(IF(N327="WON-EW",((((O327-1)*K327)*'month 2'!$B$2)+('month 2'!$B$2*(O327-1))),IF(N327="WON",((((O327-1)*K327)*'month 2'!$B$2)+('month 2'!$B$2*(O327-1))),IF(N327="PLACED",((((O327-1)*K327)*'month 2'!$B$2)-'month 2'!$B$2),IF(K327=0,-'month 2'!$B$2,IF(K327=0,-'month 2'!$B$2,-('month 2'!$B$2*2)))))))*D327))</f>
        <v>0</v>
      </c>
    </row>
    <row r="328" spans="9:18" ht="15" x14ac:dyDescent="0.2">
      <c r="I328" s="10"/>
      <c r="J328" s="10"/>
      <c r="K328" s="10"/>
      <c r="N328" s="7"/>
      <c r="O328" s="19">
        <f>((H328-1)*(1-(IF(I328="no",0,'month 2'!$B$3)))+1)</f>
        <v>5.0000000000000044E-2</v>
      </c>
      <c r="P328" s="19">
        <f t="shared" si="5"/>
        <v>0</v>
      </c>
      <c r="Q3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8" s="20">
        <f>IF(ISBLANK(N328),,IF(ISBLANK(H328),,(IF(N328="WON-EW",((((O328-1)*K328)*'month 2'!$B$2)+('month 2'!$B$2*(O328-1))),IF(N328="WON",((((O328-1)*K328)*'month 2'!$B$2)+('month 2'!$B$2*(O328-1))),IF(N328="PLACED",((((O328-1)*K328)*'month 2'!$B$2)-'month 2'!$B$2),IF(K328=0,-'month 2'!$B$2,IF(K328=0,-'month 2'!$B$2,-('month 2'!$B$2*2)))))))*D328))</f>
        <v>0</v>
      </c>
    </row>
    <row r="329" spans="9:18" ht="15" x14ac:dyDescent="0.2">
      <c r="I329" s="10"/>
      <c r="J329" s="10"/>
      <c r="K329" s="10"/>
      <c r="N329" s="7"/>
      <c r="O329" s="19">
        <f>((H329-1)*(1-(IF(I329="no",0,'month 2'!$B$3)))+1)</f>
        <v>5.0000000000000044E-2</v>
      </c>
      <c r="P329" s="19">
        <f t="shared" si="5"/>
        <v>0</v>
      </c>
      <c r="Q3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9" s="20">
        <f>IF(ISBLANK(N329),,IF(ISBLANK(H329),,(IF(N329="WON-EW",((((O329-1)*K329)*'month 2'!$B$2)+('month 2'!$B$2*(O329-1))),IF(N329="WON",((((O329-1)*K329)*'month 2'!$B$2)+('month 2'!$B$2*(O329-1))),IF(N329="PLACED",((((O329-1)*K329)*'month 2'!$B$2)-'month 2'!$B$2),IF(K329=0,-'month 2'!$B$2,IF(K329=0,-'month 2'!$B$2,-('month 2'!$B$2*2)))))))*D329))</f>
        <v>0</v>
      </c>
    </row>
    <row r="330" spans="9:18" ht="15" x14ac:dyDescent="0.2">
      <c r="I330" s="10"/>
      <c r="J330" s="10"/>
      <c r="K330" s="10"/>
      <c r="N330" s="7"/>
      <c r="O330" s="19">
        <f>((H330-1)*(1-(IF(I330="no",0,'month 2'!$B$3)))+1)</f>
        <v>5.0000000000000044E-2</v>
      </c>
      <c r="P330" s="19">
        <f t="shared" si="5"/>
        <v>0</v>
      </c>
      <c r="Q3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0" s="20">
        <f>IF(ISBLANK(N330),,IF(ISBLANK(H330),,(IF(N330="WON-EW",((((O330-1)*K330)*'month 2'!$B$2)+('month 2'!$B$2*(O330-1))),IF(N330="WON",((((O330-1)*K330)*'month 2'!$B$2)+('month 2'!$B$2*(O330-1))),IF(N330="PLACED",((((O330-1)*K330)*'month 2'!$B$2)-'month 2'!$B$2),IF(K330=0,-'month 2'!$B$2,IF(K330=0,-'month 2'!$B$2,-('month 2'!$B$2*2)))))))*D330))</f>
        <v>0</v>
      </c>
    </row>
    <row r="331" spans="9:18" ht="15" x14ac:dyDescent="0.2">
      <c r="I331" s="10"/>
      <c r="J331" s="10"/>
      <c r="K331" s="10"/>
      <c r="N331" s="7"/>
      <c r="O331" s="19">
        <f>((H331-1)*(1-(IF(I331="no",0,'month 2'!$B$3)))+1)</f>
        <v>5.0000000000000044E-2</v>
      </c>
      <c r="P331" s="19">
        <f t="shared" si="5"/>
        <v>0</v>
      </c>
      <c r="Q3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1" s="20">
        <f>IF(ISBLANK(N331),,IF(ISBLANK(H331),,(IF(N331="WON-EW",((((O331-1)*K331)*'month 2'!$B$2)+('month 2'!$B$2*(O331-1))),IF(N331="WON",((((O331-1)*K331)*'month 2'!$B$2)+('month 2'!$B$2*(O331-1))),IF(N331="PLACED",((((O331-1)*K331)*'month 2'!$B$2)-'month 2'!$B$2),IF(K331=0,-'month 2'!$B$2,IF(K331=0,-'month 2'!$B$2,-('month 2'!$B$2*2)))))))*D331))</f>
        <v>0</v>
      </c>
    </row>
    <row r="332" spans="9:18" ht="15" x14ac:dyDescent="0.2">
      <c r="I332" s="10"/>
      <c r="J332" s="10"/>
      <c r="K332" s="10"/>
      <c r="N332" s="7"/>
      <c r="O332" s="19">
        <f>((H332-1)*(1-(IF(I332="no",0,'month 2'!$B$3)))+1)</f>
        <v>5.0000000000000044E-2</v>
      </c>
      <c r="P332" s="19">
        <f t="shared" si="5"/>
        <v>0</v>
      </c>
      <c r="Q3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2" s="20">
        <f>IF(ISBLANK(N332),,IF(ISBLANK(H332),,(IF(N332="WON-EW",((((O332-1)*K332)*'month 2'!$B$2)+('month 2'!$B$2*(O332-1))),IF(N332="WON",((((O332-1)*K332)*'month 2'!$B$2)+('month 2'!$B$2*(O332-1))),IF(N332="PLACED",((((O332-1)*K332)*'month 2'!$B$2)-'month 2'!$B$2),IF(K332=0,-'month 2'!$B$2,IF(K332=0,-'month 2'!$B$2,-('month 2'!$B$2*2)))))))*D332))</f>
        <v>0</v>
      </c>
    </row>
    <row r="333" spans="9:18" ht="15" x14ac:dyDescent="0.2">
      <c r="I333" s="10"/>
      <c r="J333" s="10"/>
      <c r="K333" s="10"/>
      <c r="N333" s="7"/>
      <c r="O333" s="19">
        <f>((H333-1)*(1-(IF(I333="no",0,'month 2'!$B$3)))+1)</f>
        <v>5.0000000000000044E-2</v>
      </c>
      <c r="P333" s="19">
        <f t="shared" si="5"/>
        <v>0</v>
      </c>
      <c r="Q3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3" s="20">
        <f>IF(ISBLANK(N333),,IF(ISBLANK(H333),,(IF(N333="WON-EW",((((O333-1)*K333)*'month 2'!$B$2)+('month 2'!$B$2*(O333-1))),IF(N333="WON",((((O333-1)*K333)*'month 2'!$B$2)+('month 2'!$B$2*(O333-1))),IF(N333="PLACED",((((O333-1)*K333)*'month 2'!$B$2)-'month 2'!$B$2),IF(K333=0,-'month 2'!$B$2,IF(K333=0,-'month 2'!$B$2,-('month 2'!$B$2*2)))))))*D333))</f>
        <v>0</v>
      </c>
    </row>
    <row r="334" spans="9:18" ht="15" x14ac:dyDescent="0.2">
      <c r="I334" s="10"/>
      <c r="J334" s="10"/>
      <c r="K334" s="10"/>
      <c r="N334" s="7"/>
      <c r="O334" s="19">
        <f>((H334-1)*(1-(IF(I334="no",0,'month 2'!$B$3)))+1)</f>
        <v>5.0000000000000044E-2</v>
      </c>
      <c r="P334" s="19">
        <f t="shared" si="5"/>
        <v>0</v>
      </c>
      <c r="Q3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4" s="20">
        <f>IF(ISBLANK(N334),,IF(ISBLANK(H334),,(IF(N334="WON-EW",((((O334-1)*K334)*'month 2'!$B$2)+('month 2'!$B$2*(O334-1))),IF(N334="WON",((((O334-1)*K334)*'month 2'!$B$2)+('month 2'!$B$2*(O334-1))),IF(N334="PLACED",((((O334-1)*K334)*'month 2'!$B$2)-'month 2'!$B$2),IF(K334=0,-'month 2'!$B$2,IF(K334=0,-'month 2'!$B$2,-('month 2'!$B$2*2)))))))*D334))</f>
        <v>0</v>
      </c>
    </row>
    <row r="335" spans="9:18" ht="15" x14ac:dyDescent="0.2">
      <c r="I335" s="10"/>
      <c r="J335" s="10"/>
      <c r="K335" s="10"/>
      <c r="N335" s="7"/>
      <c r="O335" s="19">
        <f>((H335-1)*(1-(IF(I335="no",0,'month 2'!$B$3)))+1)</f>
        <v>5.0000000000000044E-2</v>
      </c>
      <c r="P335" s="19">
        <f t="shared" si="5"/>
        <v>0</v>
      </c>
      <c r="Q3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5" s="20">
        <f>IF(ISBLANK(N335),,IF(ISBLANK(H335),,(IF(N335="WON-EW",((((O335-1)*K335)*'month 2'!$B$2)+('month 2'!$B$2*(O335-1))),IF(N335="WON",((((O335-1)*K335)*'month 2'!$B$2)+('month 2'!$B$2*(O335-1))),IF(N335="PLACED",((((O335-1)*K335)*'month 2'!$B$2)-'month 2'!$B$2),IF(K335=0,-'month 2'!$B$2,IF(K335=0,-'month 2'!$B$2,-('month 2'!$B$2*2)))))))*D335))</f>
        <v>0</v>
      </c>
    </row>
    <row r="336" spans="9:18" ht="15" x14ac:dyDescent="0.2">
      <c r="I336" s="10"/>
      <c r="J336" s="10"/>
      <c r="K336" s="10"/>
      <c r="N336" s="7"/>
      <c r="O336" s="19">
        <f>((H336-1)*(1-(IF(I336="no",0,'month 2'!$B$3)))+1)</f>
        <v>5.0000000000000044E-2</v>
      </c>
      <c r="P336" s="19">
        <f t="shared" si="5"/>
        <v>0</v>
      </c>
      <c r="Q3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6" s="20">
        <f>IF(ISBLANK(N336),,IF(ISBLANK(H336),,(IF(N336="WON-EW",((((O336-1)*K336)*'month 2'!$B$2)+('month 2'!$B$2*(O336-1))),IF(N336="WON",((((O336-1)*K336)*'month 2'!$B$2)+('month 2'!$B$2*(O336-1))),IF(N336="PLACED",((((O336-1)*K336)*'month 2'!$B$2)-'month 2'!$B$2),IF(K336=0,-'month 2'!$B$2,IF(K336=0,-'month 2'!$B$2,-('month 2'!$B$2*2)))))))*D336))</f>
        <v>0</v>
      </c>
    </row>
    <row r="337" spans="9:18" ht="15" x14ac:dyDescent="0.2">
      <c r="I337" s="10"/>
      <c r="J337" s="10"/>
      <c r="K337" s="10"/>
      <c r="N337" s="7"/>
      <c r="O337" s="19">
        <f>((H337-1)*(1-(IF(I337="no",0,'month 2'!$B$3)))+1)</f>
        <v>5.0000000000000044E-2</v>
      </c>
      <c r="P337" s="19">
        <f t="shared" si="5"/>
        <v>0</v>
      </c>
      <c r="Q3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7" s="20">
        <f>IF(ISBLANK(N337),,IF(ISBLANK(H337),,(IF(N337="WON-EW",((((O337-1)*K337)*'month 2'!$B$2)+('month 2'!$B$2*(O337-1))),IF(N337="WON",((((O337-1)*K337)*'month 2'!$B$2)+('month 2'!$B$2*(O337-1))),IF(N337="PLACED",((((O337-1)*K337)*'month 2'!$B$2)-'month 2'!$B$2),IF(K337=0,-'month 2'!$B$2,IF(K337=0,-'month 2'!$B$2,-('month 2'!$B$2*2)))))))*D337))</f>
        <v>0</v>
      </c>
    </row>
    <row r="338" spans="9:18" ht="15" x14ac:dyDescent="0.2">
      <c r="I338" s="10"/>
      <c r="J338" s="10"/>
      <c r="K338" s="10"/>
      <c r="N338" s="7"/>
      <c r="O338" s="19">
        <f>((H338-1)*(1-(IF(I338="no",0,'month 2'!$B$3)))+1)</f>
        <v>5.0000000000000044E-2</v>
      </c>
      <c r="P338" s="19">
        <f t="shared" si="5"/>
        <v>0</v>
      </c>
      <c r="Q3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8" s="20">
        <f>IF(ISBLANK(N338),,IF(ISBLANK(H338),,(IF(N338="WON-EW",((((O338-1)*K338)*'month 2'!$B$2)+('month 2'!$B$2*(O338-1))),IF(N338="WON",((((O338-1)*K338)*'month 2'!$B$2)+('month 2'!$B$2*(O338-1))),IF(N338="PLACED",((((O338-1)*K338)*'month 2'!$B$2)-'month 2'!$B$2),IF(K338=0,-'month 2'!$B$2,IF(K338=0,-'month 2'!$B$2,-('month 2'!$B$2*2)))))))*D338))</f>
        <v>0</v>
      </c>
    </row>
    <row r="339" spans="9:18" ht="15" x14ac:dyDescent="0.2">
      <c r="I339" s="10"/>
      <c r="J339" s="10"/>
      <c r="K339" s="10"/>
      <c r="N339" s="7"/>
      <c r="O339" s="19">
        <f>((H339-1)*(1-(IF(I339="no",0,'month 2'!$B$3)))+1)</f>
        <v>5.0000000000000044E-2</v>
      </c>
      <c r="P339" s="19">
        <f t="shared" si="5"/>
        <v>0</v>
      </c>
      <c r="Q3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9" s="20">
        <f>IF(ISBLANK(N339),,IF(ISBLANK(H339),,(IF(N339="WON-EW",((((O339-1)*K339)*'month 2'!$B$2)+('month 2'!$B$2*(O339-1))),IF(N339="WON",((((O339-1)*K339)*'month 2'!$B$2)+('month 2'!$B$2*(O339-1))),IF(N339="PLACED",((((O339-1)*K339)*'month 2'!$B$2)-'month 2'!$B$2),IF(K339=0,-'month 2'!$B$2,IF(K339=0,-'month 2'!$B$2,-('month 2'!$B$2*2)))))))*D339))</f>
        <v>0</v>
      </c>
    </row>
    <row r="340" spans="9:18" ht="15" x14ac:dyDescent="0.2">
      <c r="I340" s="10"/>
      <c r="J340" s="10"/>
      <c r="K340" s="10"/>
      <c r="N340" s="7"/>
      <c r="O340" s="19">
        <f>((H340-1)*(1-(IF(I340="no",0,'month 2'!$B$3)))+1)</f>
        <v>5.0000000000000044E-2</v>
      </c>
      <c r="P340" s="19">
        <f t="shared" si="5"/>
        <v>0</v>
      </c>
      <c r="Q3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0" s="20">
        <f>IF(ISBLANK(N340),,IF(ISBLANK(H340),,(IF(N340="WON-EW",((((O340-1)*K340)*'month 2'!$B$2)+('month 2'!$B$2*(O340-1))),IF(N340="WON",((((O340-1)*K340)*'month 2'!$B$2)+('month 2'!$B$2*(O340-1))),IF(N340="PLACED",((((O340-1)*K340)*'month 2'!$B$2)-'month 2'!$B$2),IF(K340=0,-'month 2'!$B$2,IF(K340=0,-'month 2'!$B$2,-('month 2'!$B$2*2)))))))*D340))</f>
        <v>0</v>
      </c>
    </row>
    <row r="341" spans="9:18" ht="15" x14ac:dyDescent="0.2">
      <c r="I341" s="10"/>
      <c r="J341" s="10"/>
      <c r="K341" s="10"/>
      <c r="N341" s="7"/>
      <c r="O341" s="19">
        <f>((H341-1)*(1-(IF(I341="no",0,'month 2'!$B$3)))+1)</f>
        <v>5.0000000000000044E-2</v>
      </c>
      <c r="P341" s="19">
        <f t="shared" si="5"/>
        <v>0</v>
      </c>
      <c r="Q3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1" s="20">
        <f>IF(ISBLANK(N341),,IF(ISBLANK(H341),,(IF(N341="WON-EW",((((O341-1)*K341)*'month 2'!$B$2)+('month 2'!$B$2*(O341-1))),IF(N341="WON",((((O341-1)*K341)*'month 2'!$B$2)+('month 2'!$B$2*(O341-1))),IF(N341="PLACED",((((O341-1)*K341)*'month 2'!$B$2)-'month 2'!$B$2),IF(K341=0,-'month 2'!$B$2,IF(K341=0,-'month 2'!$B$2,-('month 2'!$B$2*2)))))))*D341))</f>
        <v>0</v>
      </c>
    </row>
    <row r="342" spans="9:18" ht="15" x14ac:dyDescent="0.2">
      <c r="I342" s="10"/>
      <c r="J342" s="10"/>
      <c r="K342" s="10"/>
      <c r="N342" s="7"/>
      <c r="O342" s="19">
        <f>((H342-1)*(1-(IF(I342="no",0,'month 2'!$B$3)))+1)</f>
        <v>5.0000000000000044E-2</v>
      </c>
      <c r="P342" s="19">
        <f t="shared" si="5"/>
        <v>0</v>
      </c>
      <c r="Q3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2" s="20">
        <f>IF(ISBLANK(N342),,IF(ISBLANK(H342),,(IF(N342="WON-EW",((((O342-1)*K342)*'month 2'!$B$2)+('month 2'!$B$2*(O342-1))),IF(N342="WON",((((O342-1)*K342)*'month 2'!$B$2)+('month 2'!$B$2*(O342-1))),IF(N342="PLACED",((((O342-1)*K342)*'month 2'!$B$2)-'month 2'!$B$2),IF(K342=0,-'month 2'!$B$2,IF(K342=0,-'month 2'!$B$2,-('month 2'!$B$2*2)))))))*D342))</f>
        <v>0</v>
      </c>
    </row>
    <row r="343" spans="9:18" ht="15" x14ac:dyDescent="0.2">
      <c r="I343" s="10"/>
      <c r="J343" s="10"/>
      <c r="K343" s="10"/>
      <c r="N343" s="7"/>
      <c r="O343" s="19">
        <f>((H343-1)*(1-(IF(I343="no",0,'month 2'!$B$3)))+1)</f>
        <v>5.0000000000000044E-2</v>
      </c>
      <c r="P343" s="19">
        <f t="shared" si="5"/>
        <v>0</v>
      </c>
      <c r="Q3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3" s="20">
        <f>IF(ISBLANK(N343),,IF(ISBLANK(H343),,(IF(N343="WON-EW",((((O343-1)*K343)*'month 2'!$B$2)+('month 2'!$B$2*(O343-1))),IF(N343="WON",((((O343-1)*K343)*'month 2'!$B$2)+('month 2'!$B$2*(O343-1))),IF(N343="PLACED",((((O343-1)*K343)*'month 2'!$B$2)-'month 2'!$B$2),IF(K343=0,-'month 2'!$B$2,IF(K343=0,-'month 2'!$B$2,-('month 2'!$B$2*2)))))))*D343))</f>
        <v>0</v>
      </c>
    </row>
    <row r="344" spans="9:18" ht="15" x14ac:dyDescent="0.2">
      <c r="I344" s="10"/>
      <c r="J344" s="10"/>
      <c r="K344" s="10"/>
      <c r="N344" s="7"/>
      <c r="O344" s="19">
        <f>((H344-1)*(1-(IF(I344="no",0,'month 2'!$B$3)))+1)</f>
        <v>5.0000000000000044E-2</v>
      </c>
      <c r="P344" s="19">
        <f t="shared" si="5"/>
        <v>0</v>
      </c>
      <c r="Q3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4" s="20">
        <f>IF(ISBLANK(N344),,IF(ISBLANK(H344),,(IF(N344="WON-EW",((((O344-1)*K344)*'month 2'!$B$2)+('month 2'!$B$2*(O344-1))),IF(N344="WON",((((O344-1)*K344)*'month 2'!$B$2)+('month 2'!$B$2*(O344-1))),IF(N344="PLACED",((((O344-1)*K344)*'month 2'!$B$2)-'month 2'!$B$2),IF(K344=0,-'month 2'!$B$2,IF(K344=0,-'month 2'!$B$2,-('month 2'!$B$2*2)))))))*D344))</f>
        <v>0</v>
      </c>
    </row>
    <row r="345" spans="9:18" ht="15" x14ac:dyDescent="0.2">
      <c r="I345" s="10"/>
      <c r="J345" s="10"/>
      <c r="K345" s="10"/>
      <c r="N345" s="7"/>
      <c r="O345" s="19">
        <f>((H345-1)*(1-(IF(I345="no",0,'month 2'!$B$3)))+1)</f>
        <v>5.0000000000000044E-2</v>
      </c>
      <c r="P345" s="19">
        <f t="shared" si="5"/>
        <v>0</v>
      </c>
      <c r="Q3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5" s="20">
        <f>IF(ISBLANK(N345),,IF(ISBLANK(H345),,(IF(N345="WON-EW",((((O345-1)*K345)*'month 2'!$B$2)+('month 2'!$B$2*(O345-1))),IF(N345="WON",((((O345-1)*K345)*'month 2'!$B$2)+('month 2'!$B$2*(O345-1))),IF(N345="PLACED",((((O345-1)*K345)*'month 2'!$B$2)-'month 2'!$B$2),IF(K345=0,-'month 2'!$B$2,IF(K345=0,-'month 2'!$B$2,-('month 2'!$B$2*2)))))))*D345))</f>
        <v>0</v>
      </c>
    </row>
    <row r="346" spans="9:18" ht="15" x14ac:dyDescent="0.2">
      <c r="I346" s="10"/>
      <c r="J346" s="10"/>
      <c r="K346" s="10"/>
      <c r="N346" s="7"/>
      <c r="O346" s="19">
        <f>((H346-1)*(1-(IF(I346="no",0,'month 2'!$B$3)))+1)</f>
        <v>5.0000000000000044E-2</v>
      </c>
      <c r="P346" s="19">
        <f t="shared" si="5"/>
        <v>0</v>
      </c>
      <c r="Q3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6" s="20">
        <f>IF(ISBLANK(N346),,IF(ISBLANK(H346),,(IF(N346="WON-EW",((((O346-1)*K346)*'month 2'!$B$2)+('month 2'!$B$2*(O346-1))),IF(N346="WON",((((O346-1)*K346)*'month 2'!$B$2)+('month 2'!$B$2*(O346-1))),IF(N346="PLACED",((((O346-1)*K346)*'month 2'!$B$2)-'month 2'!$B$2),IF(K346=0,-'month 2'!$B$2,IF(K346=0,-'month 2'!$B$2,-('month 2'!$B$2*2)))))))*D346))</f>
        <v>0</v>
      </c>
    </row>
    <row r="347" spans="9:18" ht="15" x14ac:dyDescent="0.2">
      <c r="I347" s="10"/>
      <c r="J347" s="10"/>
      <c r="K347" s="10"/>
      <c r="N347" s="7"/>
      <c r="O347" s="19">
        <f>((H347-1)*(1-(IF(I347="no",0,'month 2'!$B$3)))+1)</f>
        <v>5.0000000000000044E-2</v>
      </c>
      <c r="P347" s="19">
        <f t="shared" si="5"/>
        <v>0</v>
      </c>
      <c r="Q3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7" s="20">
        <f>IF(ISBLANK(N347),,IF(ISBLANK(H347),,(IF(N347="WON-EW",((((O347-1)*K347)*'month 2'!$B$2)+('month 2'!$B$2*(O347-1))),IF(N347="WON",((((O347-1)*K347)*'month 2'!$B$2)+('month 2'!$B$2*(O347-1))),IF(N347="PLACED",((((O347-1)*K347)*'month 2'!$B$2)-'month 2'!$B$2),IF(K347=0,-'month 2'!$B$2,IF(K347=0,-'month 2'!$B$2,-('month 2'!$B$2*2)))))))*D347))</f>
        <v>0</v>
      </c>
    </row>
    <row r="348" spans="9:18" ht="15" x14ac:dyDescent="0.2">
      <c r="I348" s="10"/>
      <c r="J348" s="10"/>
      <c r="K348" s="10"/>
      <c r="N348" s="7"/>
      <c r="O348" s="19">
        <f>((H348-1)*(1-(IF(I348="no",0,'month 2'!$B$3)))+1)</f>
        <v>5.0000000000000044E-2</v>
      </c>
      <c r="P348" s="19">
        <f t="shared" si="5"/>
        <v>0</v>
      </c>
      <c r="Q3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8" s="20">
        <f>IF(ISBLANK(N348),,IF(ISBLANK(H348),,(IF(N348="WON-EW",((((O348-1)*K348)*'month 2'!$B$2)+('month 2'!$B$2*(O348-1))),IF(N348="WON",((((O348-1)*K348)*'month 2'!$B$2)+('month 2'!$B$2*(O348-1))),IF(N348="PLACED",((((O348-1)*K348)*'month 2'!$B$2)-'month 2'!$B$2),IF(K348=0,-'month 2'!$B$2,IF(K348=0,-'month 2'!$B$2,-('month 2'!$B$2*2)))))))*D348))</f>
        <v>0</v>
      </c>
    </row>
    <row r="349" spans="9:18" ht="15" x14ac:dyDescent="0.2">
      <c r="I349" s="10"/>
      <c r="J349" s="10"/>
      <c r="K349" s="10"/>
      <c r="N349" s="7"/>
      <c r="O349" s="19">
        <f>((H349-1)*(1-(IF(I349="no",0,'month 2'!$B$3)))+1)</f>
        <v>5.0000000000000044E-2</v>
      </c>
      <c r="P349" s="19">
        <f t="shared" si="5"/>
        <v>0</v>
      </c>
      <c r="Q3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9" s="20">
        <f>IF(ISBLANK(N349),,IF(ISBLANK(H349),,(IF(N349="WON-EW",((((O349-1)*K349)*'month 2'!$B$2)+('month 2'!$B$2*(O349-1))),IF(N349="WON",((((O349-1)*K349)*'month 2'!$B$2)+('month 2'!$B$2*(O349-1))),IF(N349="PLACED",((((O349-1)*K349)*'month 2'!$B$2)-'month 2'!$B$2),IF(K349=0,-'month 2'!$B$2,IF(K349=0,-'month 2'!$B$2,-('month 2'!$B$2*2)))))))*D349))</f>
        <v>0</v>
      </c>
    </row>
    <row r="350" spans="9:18" ht="15" x14ac:dyDescent="0.2">
      <c r="I350" s="10"/>
      <c r="J350" s="10"/>
      <c r="K350" s="10"/>
      <c r="N350" s="7"/>
      <c r="O350" s="19">
        <f>((H350-1)*(1-(IF(I350="no",0,'month 2'!$B$3)))+1)</f>
        <v>5.0000000000000044E-2</v>
      </c>
      <c r="P350" s="19">
        <f t="shared" si="5"/>
        <v>0</v>
      </c>
      <c r="Q3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0" s="20">
        <f>IF(ISBLANK(N350),,IF(ISBLANK(H350),,(IF(N350="WON-EW",((((O350-1)*K350)*'month 2'!$B$2)+('month 2'!$B$2*(O350-1))),IF(N350="WON",((((O350-1)*K350)*'month 2'!$B$2)+('month 2'!$B$2*(O350-1))),IF(N350="PLACED",((((O350-1)*K350)*'month 2'!$B$2)-'month 2'!$B$2),IF(K350=0,-'month 2'!$B$2,IF(K350=0,-'month 2'!$B$2,-('month 2'!$B$2*2)))))))*D350))</f>
        <v>0</v>
      </c>
    </row>
    <row r="351" spans="9:18" ht="15" x14ac:dyDescent="0.2">
      <c r="I351" s="10"/>
      <c r="J351" s="10"/>
      <c r="K351" s="10"/>
      <c r="N351" s="7"/>
      <c r="O351" s="19">
        <f>((H351-1)*(1-(IF(I351="no",0,'month 2'!$B$3)))+1)</f>
        <v>5.0000000000000044E-2</v>
      </c>
      <c r="P351" s="19">
        <f t="shared" si="5"/>
        <v>0</v>
      </c>
      <c r="Q3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1" s="20">
        <f>IF(ISBLANK(N351),,IF(ISBLANK(H351),,(IF(N351="WON-EW",((((O351-1)*K351)*'month 2'!$B$2)+('month 2'!$B$2*(O351-1))),IF(N351="WON",((((O351-1)*K351)*'month 2'!$B$2)+('month 2'!$B$2*(O351-1))),IF(N351="PLACED",((((O351-1)*K351)*'month 2'!$B$2)-'month 2'!$B$2),IF(K351=0,-'month 2'!$B$2,IF(K351=0,-'month 2'!$B$2,-('month 2'!$B$2*2)))))))*D351))</f>
        <v>0</v>
      </c>
    </row>
    <row r="352" spans="9:18" ht="15" x14ac:dyDescent="0.2">
      <c r="I352" s="10"/>
      <c r="J352" s="10"/>
      <c r="K352" s="10"/>
      <c r="N352" s="7"/>
      <c r="O352" s="19">
        <f>((H352-1)*(1-(IF(I352="no",0,'month 2'!$B$3)))+1)</f>
        <v>5.0000000000000044E-2</v>
      </c>
      <c r="P352" s="19">
        <f t="shared" si="5"/>
        <v>0</v>
      </c>
      <c r="Q3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2" s="20">
        <f>IF(ISBLANK(N352),,IF(ISBLANK(H352),,(IF(N352="WON-EW",((((O352-1)*K352)*'month 2'!$B$2)+('month 2'!$B$2*(O352-1))),IF(N352="WON",((((O352-1)*K352)*'month 2'!$B$2)+('month 2'!$B$2*(O352-1))),IF(N352="PLACED",((((O352-1)*K352)*'month 2'!$B$2)-'month 2'!$B$2),IF(K352=0,-'month 2'!$B$2,IF(K352=0,-'month 2'!$B$2,-('month 2'!$B$2*2)))))))*D352))</f>
        <v>0</v>
      </c>
    </row>
    <row r="353" spans="9:18" ht="15" x14ac:dyDescent="0.2">
      <c r="I353" s="10"/>
      <c r="J353" s="10"/>
      <c r="K353" s="10"/>
      <c r="N353" s="7"/>
      <c r="O353" s="19">
        <f>((H353-1)*(1-(IF(I353="no",0,'month 2'!$B$3)))+1)</f>
        <v>5.0000000000000044E-2</v>
      </c>
      <c r="P353" s="19">
        <f t="shared" si="5"/>
        <v>0</v>
      </c>
      <c r="Q3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3" s="20">
        <f>IF(ISBLANK(N353),,IF(ISBLANK(H353),,(IF(N353="WON-EW",((((O353-1)*K353)*'month 2'!$B$2)+('month 2'!$B$2*(O353-1))),IF(N353="WON",((((O353-1)*K353)*'month 2'!$B$2)+('month 2'!$B$2*(O353-1))),IF(N353="PLACED",((((O353-1)*K353)*'month 2'!$B$2)-'month 2'!$B$2),IF(K353=0,-'month 2'!$B$2,IF(K353=0,-'month 2'!$B$2,-('month 2'!$B$2*2)))))))*D353))</f>
        <v>0</v>
      </c>
    </row>
    <row r="354" spans="9:18" ht="15" x14ac:dyDescent="0.2">
      <c r="I354" s="10"/>
      <c r="J354" s="10"/>
      <c r="K354" s="10"/>
      <c r="N354" s="7"/>
      <c r="O354" s="19">
        <f>((H354-1)*(1-(IF(I354="no",0,'month 2'!$B$3)))+1)</f>
        <v>5.0000000000000044E-2</v>
      </c>
      <c r="P354" s="19">
        <f t="shared" si="5"/>
        <v>0</v>
      </c>
      <c r="Q3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4" s="20">
        <f>IF(ISBLANK(N354),,IF(ISBLANK(H354),,(IF(N354="WON-EW",((((O354-1)*K354)*'month 2'!$B$2)+('month 2'!$B$2*(O354-1))),IF(N354="WON",((((O354-1)*K354)*'month 2'!$B$2)+('month 2'!$B$2*(O354-1))),IF(N354="PLACED",((((O354-1)*K354)*'month 2'!$B$2)-'month 2'!$B$2),IF(K354=0,-'month 2'!$B$2,IF(K354=0,-'month 2'!$B$2,-('month 2'!$B$2*2)))))))*D354))</f>
        <v>0</v>
      </c>
    </row>
    <row r="355" spans="9:18" ht="15" x14ac:dyDescent="0.2">
      <c r="I355" s="10"/>
      <c r="J355" s="10"/>
      <c r="K355" s="10"/>
      <c r="N355" s="7"/>
      <c r="O355" s="19">
        <f>((H355-1)*(1-(IF(I355="no",0,'month 2'!$B$3)))+1)</f>
        <v>5.0000000000000044E-2</v>
      </c>
      <c r="P355" s="19">
        <f t="shared" si="5"/>
        <v>0</v>
      </c>
      <c r="Q3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5" s="20">
        <f>IF(ISBLANK(N355),,IF(ISBLANK(H355),,(IF(N355="WON-EW",((((O355-1)*K355)*'month 2'!$B$2)+('month 2'!$B$2*(O355-1))),IF(N355="WON",((((O355-1)*K355)*'month 2'!$B$2)+('month 2'!$B$2*(O355-1))),IF(N355="PLACED",((((O355-1)*K355)*'month 2'!$B$2)-'month 2'!$B$2),IF(K355=0,-'month 2'!$B$2,IF(K355=0,-'month 2'!$B$2,-('month 2'!$B$2*2)))))))*D355))</f>
        <v>0</v>
      </c>
    </row>
    <row r="356" spans="9:18" ht="15" x14ac:dyDescent="0.2">
      <c r="I356" s="10"/>
      <c r="J356" s="10"/>
      <c r="K356" s="10"/>
      <c r="N356" s="7"/>
      <c r="O356" s="19">
        <f>((H356-1)*(1-(IF(I356="no",0,'month 2'!$B$3)))+1)</f>
        <v>5.0000000000000044E-2</v>
      </c>
      <c r="P356" s="19">
        <f t="shared" si="5"/>
        <v>0</v>
      </c>
      <c r="Q3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6" s="20">
        <f>IF(ISBLANK(N356),,IF(ISBLANK(H356),,(IF(N356="WON-EW",((((O356-1)*K356)*'month 2'!$B$2)+('month 2'!$B$2*(O356-1))),IF(N356="WON",((((O356-1)*K356)*'month 2'!$B$2)+('month 2'!$B$2*(O356-1))),IF(N356="PLACED",((((O356-1)*K356)*'month 2'!$B$2)-'month 2'!$B$2),IF(K356=0,-'month 2'!$B$2,IF(K356=0,-'month 2'!$B$2,-('month 2'!$B$2*2)))))))*D356))</f>
        <v>0</v>
      </c>
    </row>
    <row r="357" spans="9:18" ht="15" x14ac:dyDescent="0.2">
      <c r="I357" s="10"/>
      <c r="J357" s="10"/>
      <c r="K357" s="10"/>
      <c r="N357" s="7"/>
      <c r="O357" s="19">
        <f>((H357-1)*(1-(IF(I357="no",0,'month 2'!$B$3)))+1)</f>
        <v>5.0000000000000044E-2</v>
      </c>
      <c r="P357" s="19">
        <f t="shared" si="5"/>
        <v>0</v>
      </c>
      <c r="Q3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7" s="20">
        <f>IF(ISBLANK(N357),,IF(ISBLANK(H357),,(IF(N357="WON-EW",((((O357-1)*K357)*'month 2'!$B$2)+('month 2'!$B$2*(O357-1))),IF(N357="WON",((((O357-1)*K357)*'month 2'!$B$2)+('month 2'!$B$2*(O357-1))),IF(N357="PLACED",((((O357-1)*K357)*'month 2'!$B$2)-'month 2'!$B$2),IF(K357=0,-'month 2'!$B$2,IF(K357=0,-'month 2'!$B$2,-('month 2'!$B$2*2)))))))*D357))</f>
        <v>0</v>
      </c>
    </row>
    <row r="358" spans="9:18" ht="15" x14ac:dyDescent="0.2">
      <c r="I358" s="10"/>
      <c r="J358" s="10"/>
      <c r="K358" s="10"/>
      <c r="N358" s="7"/>
      <c r="O358" s="19">
        <f>((H358-1)*(1-(IF(I358="no",0,'month 2'!$B$3)))+1)</f>
        <v>5.0000000000000044E-2</v>
      </c>
      <c r="P358" s="19">
        <f t="shared" si="5"/>
        <v>0</v>
      </c>
      <c r="Q3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8" s="20">
        <f>IF(ISBLANK(N358),,IF(ISBLANK(H358),,(IF(N358="WON-EW",((((O358-1)*K358)*'month 2'!$B$2)+('month 2'!$B$2*(O358-1))),IF(N358="WON",((((O358-1)*K358)*'month 2'!$B$2)+('month 2'!$B$2*(O358-1))),IF(N358="PLACED",((((O358-1)*K358)*'month 2'!$B$2)-'month 2'!$B$2),IF(K358=0,-'month 2'!$B$2,IF(K358=0,-'month 2'!$B$2,-('month 2'!$B$2*2)))))))*D358))</f>
        <v>0</v>
      </c>
    </row>
    <row r="359" spans="9:18" ht="15" x14ac:dyDescent="0.2">
      <c r="I359" s="10"/>
      <c r="J359" s="10"/>
      <c r="K359" s="10"/>
      <c r="N359" s="7"/>
      <c r="O359" s="19">
        <f>((H359-1)*(1-(IF(I359="no",0,'month 2'!$B$3)))+1)</f>
        <v>5.0000000000000044E-2</v>
      </c>
      <c r="P359" s="19">
        <f t="shared" si="5"/>
        <v>0</v>
      </c>
      <c r="Q3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9" s="20">
        <f>IF(ISBLANK(N359),,IF(ISBLANK(H359),,(IF(N359="WON-EW",((((O359-1)*K359)*'month 2'!$B$2)+('month 2'!$B$2*(O359-1))),IF(N359="WON",((((O359-1)*K359)*'month 2'!$B$2)+('month 2'!$B$2*(O359-1))),IF(N359="PLACED",((((O359-1)*K359)*'month 2'!$B$2)-'month 2'!$B$2),IF(K359=0,-'month 2'!$B$2,IF(K359=0,-'month 2'!$B$2,-('month 2'!$B$2*2)))))))*D359))</f>
        <v>0</v>
      </c>
    </row>
    <row r="360" spans="9:18" ht="15" x14ac:dyDescent="0.2">
      <c r="I360" s="10"/>
      <c r="J360" s="10"/>
      <c r="K360" s="10"/>
      <c r="N360" s="7"/>
      <c r="O360" s="19">
        <f>((H360-1)*(1-(IF(I360="no",0,'month 2'!$B$3)))+1)</f>
        <v>5.0000000000000044E-2</v>
      </c>
      <c r="P360" s="19">
        <f t="shared" si="5"/>
        <v>0</v>
      </c>
      <c r="Q3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0" s="20">
        <f>IF(ISBLANK(N360),,IF(ISBLANK(H360),,(IF(N360="WON-EW",((((O360-1)*K360)*'month 2'!$B$2)+('month 2'!$B$2*(O360-1))),IF(N360="WON",((((O360-1)*K360)*'month 2'!$B$2)+('month 2'!$B$2*(O360-1))),IF(N360="PLACED",((((O360-1)*K360)*'month 2'!$B$2)-'month 2'!$B$2),IF(K360=0,-'month 2'!$B$2,IF(K360=0,-'month 2'!$B$2,-('month 2'!$B$2*2)))))))*D360))</f>
        <v>0</v>
      </c>
    </row>
    <row r="361" spans="9:18" ht="15" x14ac:dyDescent="0.2">
      <c r="I361" s="10"/>
      <c r="J361" s="10"/>
      <c r="K361" s="10"/>
      <c r="N361" s="7"/>
      <c r="O361" s="19">
        <f>((H361-1)*(1-(IF(I361="no",0,'month 2'!$B$3)))+1)</f>
        <v>5.0000000000000044E-2</v>
      </c>
      <c r="P361" s="19">
        <f t="shared" si="5"/>
        <v>0</v>
      </c>
      <c r="Q3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1" s="20">
        <f>IF(ISBLANK(N361),,IF(ISBLANK(H361),,(IF(N361="WON-EW",((((O361-1)*K361)*'month 2'!$B$2)+('month 2'!$B$2*(O361-1))),IF(N361="WON",((((O361-1)*K361)*'month 2'!$B$2)+('month 2'!$B$2*(O361-1))),IF(N361="PLACED",((((O361-1)*K361)*'month 2'!$B$2)-'month 2'!$B$2),IF(K361=0,-'month 2'!$B$2,IF(K361=0,-'month 2'!$B$2,-('month 2'!$B$2*2)))))))*D361))</f>
        <v>0</v>
      </c>
    </row>
    <row r="362" spans="9:18" ht="15" x14ac:dyDescent="0.2">
      <c r="I362" s="10"/>
      <c r="J362" s="10"/>
      <c r="K362" s="10"/>
      <c r="N362" s="7"/>
      <c r="O362" s="19">
        <f>((H362-1)*(1-(IF(I362="no",0,'month 2'!$B$3)))+1)</f>
        <v>5.0000000000000044E-2</v>
      </c>
      <c r="P362" s="19">
        <f t="shared" si="5"/>
        <v>0</v>
      </c>
      <c r="Q3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2" s="20">
        <f>IF(ISBLANK(N362),,IF(ISBLANK(H362),,(IF(N362="WON-EW",((((O362-1)*K362)*'month 2'!$B$2)+('month 2'!$B$2*(O362-1))),IF(N362="WON",((((O362-1)*K362)*'month 2'!$B$2)+('month 2'!$B$2*(O362-1))),IF(N362="PLACED",((((O362-1)*K362)*'month 2'!$B$2)-'month 2'!$B$2),IF(K362=0,-'month 2'!$B$2,IF(K362=0,-'month 2'!$B$2,-('month 2'!$B$2*2)))))))*D362))</f>
        <v>0</v>
      </c>
    </row>
    <row r="363" spans="9:18" ht="15" x14ac:dyDescent="0.2">
      <c r="I363" s="10"/>
      <c r="J363" s="10"/>
      <c r="K363" s="10"/>
      <c r="N363" s="7"/>
      <c r="O363" s="19">
        <f>((H363-1)*(1-(IF(I363="no",0,'month 2'!$B$3)))+1)</f>
        <v>5.0000000000000044E-2</v>
      </c>
      <c r="P363" s="19">
        <f t="shared" si="5"/>
        <v>0</v>
      </c>
      <c r="Q3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3" s="20">
        <f>IF(ISBLANK(N363),,IF(ISBLANK(H363),,(IF(N363="WON-EW",((((O363-1)*K363)*'month 2'!$B$2)+('month 2'!$B$2*(O363-1))),IF(N363="WON",((((O363-1)*K363)*'month 2'!$B$2)+('month 2'!$B$2*(O363-1))),IF(N363="PLACED",((((O363-1)*K363)*'month 2'!$B$2)-'month 2'!$B$2),IF(K363=0,-'month 2'!$B$2,IF(K363=0,-'month 2'!$B$2,-('month 2'!$B$2*2)))))))*D363))</f>
        <v>0</v>
      </c>
    </row>
    <row r="364" spans="9:18" ht="15" x14ac:dyDescent="0.2">
      <c r="I364" s="10"/>
      <c r="J364" s="10"/>
      <c r="K364" s="10"/>
      <c r="N364" s="7"/>
      <c r="O364" s="19">
        <f>((H364-1)*(1-(IF(I364="no",0,'month 2'!$B$3)))+1)</f>
        <v>5.0000000000000044E-2</v>
      </c>
      <c r="P364" s="19">
        <f t="shared" si="5"/>
        <v>0</v>
      </c>
      <c r="Q3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4" s="20">
        <f>IF(ISBLANK(N364),,IF(ISBLANK(H364),,(IF(N364="WON-EW",((((O364-1)*K364)*'month 2'!$B$2)+('month 2'!$B$2*(O364-1))),IF(N364="WON",((((O364-1)*K364)*'month 2'!$B$2)+('month 2'!$B$2*(O364-1))),IF(N364="PLACED",((((O364-1)*K364)*'month 2'!$B$2)-'month 2'!$B$2),IF(K364=0,-'month 2'!$B$2,IF(K364=0,-'month 2'!$B$2,-('month 2'!$B$2*2)))))))*D364))</f>
        <v>0</v>
      </c>
    </row>
    <row r="365" spans="9:18" ht="15" x14ac:dyDescent="0.2">
      <c r="I365" s="10"/>
      <c r="J365" s="10"/>
      <c r="K365" s="10"/>
      <c r="N365" s="7"/>
      <c r="O365" s="19">
        <f>((H365-1)*(1-(IF(I365="no",0,'month 2'!$B$3)))+1)</f>
        <v>5.0000000000000044E-2</v>
      </c>
      <c r="P365" s="19">
        <f t="shared" si="5"/>
        <v>0</v>
      </c>
      <c r="Q3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5" s="20">
        <f>IF(ISBLANK(N365),,IF(ISBLANK(H365),,(IF(N365="WON-EW",((((O365-1)*K365)*'month 2'!$B$2)+('month 2'!$B$2*(O365-1))),IF(N365="WON",((((O365-1)*K365)*'month 2'!$B$2)+('month 2'!$B$2*(O365-1))),IF(N365="PLACED",((((O365-1)*K365)*'month 2'!$B$2)-'month 2'!$B$2),IF(K365=0,-'month 2'!$B$2,IF(K365=0,-'month 2'!$B$2,-('month 2'!$B$2*2)))))))*D365))</f>
        <v>0</v>
      </c>
    </row>
    <row r="366" spans="9:18" ht="15" x14ac:dyDescent="0.2">
      <c r="I366" s="10"/>
      <c r="J366" s="10"/>
      <c r="K366" s="10"/>
      <c r="N366" s="7"/>
      <c r="O366" s="19">
        <f>((H366-1)*(1-(IF(I366="no",0,'month 2'!$B$3)))+1)</f>
        <v>5.0000000000000044E-2</v>
      </c>
      <c r="P366" s="19">
        <f t="shared" ref="P366:P429" si="6">D366*IF(J366="yes",2,1)</f>
        <v>0</v>
      </c>
      <c r="Q3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6" s="20">
        <f>IF(ISBLANK(N366),,IF(ISBLANK(H366),,(IF(N366="WON-EW",((((O366-1)*K366)*'month 2'!$B$2)+('month 2'!$B$2*(O366-1))),IF(N366="WON",((((O366-1)*K366)*'month 2'!$B$2)+('month 2'!$B$2*(O366-1))),IF(N366="PLACED",((((O366-1)*K366)*'month 2'!$B$2)-'month 2'!$B$2),IF(K366=0,-'month 2'!$B$2,IF(K366=0,-'month 2'!$B$2,-('month 2'!$B$2*2)))))))*D366))</f>
        <v>0</v>
      </c>
    </row>
    <row r="367" spans="9:18" ht="15" x14ac:dyDescent="0.2">
      <c r="I367" s="10"/>
      <c r="J367" s="10"/>
      <c r="K367" s="10"/>
      <c r="N367" s="7"/>
      <c r="O367" s="19">
        <f>((H367-1)*(1-(IF(I367="no",0,'month 2'!$B$3)))+1)</f>
        <v>5.0000000000000044E-2</v>
      </c>
      <c r="P367" s="19">
        <f t="shared" si="6"/>
        <v>0</v>
      </c>
      <c r="Q3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7" s="20">
        <f>IF(ISBLANK(N367),,IF(ISBLANK(H367),,(IF(N367="WON-EW",((((O367-1)*K367)*'month 2'!$B$2)+('month 2'!$B$2*(O367-1))),IF(N367="WON",((((O367-1)*K367)*'month 2'!$B$2)+('month 2'!$B$2*(O367-1))),IF(N367="PLACED",((((O367-1)*K367)*'month 2'!$B$2)-'month 2'!$B$2),IF(K367=0,-'month 2'!$B$2,IF(K367=0,-'month 2'!$B$2,-('month 2'!$B$2*2)))))))*D367))</f>
        <v>0</v>
      </c>
    </row>
    <row r="368" spans="9:18" ht="15" x14ac:dyDescent="0.2">
      <c r="I368" s="10"/>
      <c r="J368" s="10"/>
      <c r="K368" s="10"/>
      <c r="N368" s="7"/>
      <c r="O368" s="19">
        <f>((H368-1)*(1-(IF(I368="no",0,'month 2'!$B$3)))+1)</f>
        <v>5.0000000000000044E-2</v>
      </c>
      <c r="P368" s="19">
        <f t="shared" si="6"/>
        <v>0</v>
      </c>
      <c r="Q3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8" s="20">
        <f>IF(ISBLANK(N368),,IF(ISBLANK(H368),,(IF(N368="WON-EW",((((O368-1)*K368)*'month 2'!$B$2)+('month 2'!$B$2*(O368-1))),IF(N368="WON",((((O368-1)*K368)*'month 2'!$B$2)+('month 2'!$B$2*(O368-1))),IF(N368="PLACED",((((O368-1)*K368)*'month 2'!$B$2)-'month 2'!$B$2),IF(K368=0,-'month 2'!$B$2,IF(K368=0,-'month 2'!$B$2,-('month 2'!$B$2*2)))))))*D368))</f>
        <v>0</v>
      </c>
    </row>
    <row r="369" spans="9:18" ht="15" x14ac:dyDescent="0.2">
      <c r="I369" s="10"/>
      <c r="J369" s="10"/>
      <c r="K369" s="10"/>
      <c r="N369" s="7"/>
      <c r="O369" s="19">
        <f>((H369-1)*(1-(IF(I369="no",0,'month 2'!$B$3)))+1)</f>
        <v>5.0000000000000044E-2</v>
      </c>
      <c r="P369" s="19">
        <f t="shared" si="6"/>
        <v>0</v>
      </c>
      <c r="Q3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9" s="20">
        <f>IF(ISBLANK(N369),,IF(ISBLANK(H369),,(IF(N369="WON-EW",((((O369-1)*K369)*'month 2'!$B$2)+('month 2'!$B$2*(O369-1))),IF(N369="WON",((((O369-1)*K369)*'month 2'!$B$2)+('month 2'!$B$2*(O369-1))),IF(N369="PLACED",((((O369-1)*K369)*'month 2'!$B$2)-'month 2'!$B$2),IF(K369=0,-'month 2'!$B$2,IF(K369=0,-'month 2'!$B$2,-('month 2'!$B$2*2)))))))*D369))</f>
        <v>0</v>
      </c>
    </row>
    <row r="370" spans="9:18" ht="15" x14ac:dyDescent="0.2">
      <c r="I370" s="10"/>
      <c r="J370" s="10"/>
      <c r="K370" s="10"/>
      <c r="N370" s="7"/>
      <c r="O370" s="19">
        <f>((H370-1)*(1-(IF(I370="no",0,'month 2'!$B$3)))+1)</f>
        <v>5.0000000000000044E-2</v>
      </c>
      <c r="P370" s="19">
        <f t="shared" si="6"/>
        <v>0</v>
      </c>
      <c r="Q3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0" s="20">
        <f>IF(ISBLANK(N370),,IF(ISBLANK(H370),,(IF(N370="WON-EW",((((O370-1)*K370)*'month 2'!$B$2)+('month 2'!$B$2*(O370-1))),IF(N370="WON",((((O370-1)*K370)*'month 2'!$B$2)+('month 2'!$B$2*(O370-1))),IF(N370="PLACED",((((O370-1)*K370)*'month 2'!$B$2)-'month 2'!$B$2),IF(K370=0,-'month 2'!$B$2,IF(K370=0,-'month 2'!$B$2,-('month 2'!$B$2*2)))))))*D370))</f>
        <v>0</v>
      </c>
    </row>
    <row r="371" spans="9:18" ht="15" x14ac:dyDescent="0.2">
      <c r="I371" s="10"/>
      <c r="J371" s="10"/>
      <c r="K371" s="10"/>
      <c r="N371" s="7"/>
      <c r="O371" s="19">
        <f>((H371-1)*(1-(IF(I371="no",0,'month 2'!$B$3)))+1)</f>
        <v>5.0000000000000044E-2</v>
      </c>
      <c r="P371" s="19">
        <f t="shared" si="6"/>
        <v>0</v>
      </c>
      <c r="Q3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1" s="20">
        <f>IF(ISBLANK(N371),,IF(ISBLANK(H371),,(IF(N371="WON-EW",((((O371-1)*K371)*'month 2'!$B$2)+('month 2'!$B$2*(O371-1))),IF(N371="WON",((((O371-1)*K371)*'month 2'!$B$2)+('month 2'!$B$2*(O371-1))),IF(N371="PLACED",((((O371-1)*K371)*'month 2'!$B$2)-'month 2'!$B$2),IF(K371=0,-'month 2'!$B$2,IF(K371=0,-'month 2'!$B$2,-('month 2'!$B$2*2)))))))*D371))</f>
        <v>0</v>
      </c>
    </row>
    <row r="372" spans="9:18" ht="15" x14ac:dyDescent="0.2">
      <c r="I372" s="10"/>
      <c r="J372" s="10"/>
      <c r="K372" s="10"/>
      <c r="N372" s="7"/>
      <c r="O372" s="19">
        <f>((H372-1)*(1-(IF(I372="no",0,'month 2'!$B$3)))+1)</f>
        <v>5.0000000000000044E-2</v>
      </c>
      <c r="P372" s="19">
        <f t="shared" si="6"/>
        <v>0</v>
      </c>
      <c r="Q3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2" s="20">
        <f>IF(ISBLANK(N372),,IF(ISBLANK(H372),,(IF(N372="WON-EW",((((O372-1)*K372)*'month 2'!$B$2)+('month 2'!$B$2*(O372-1))),IF(N372="WON",((((O372-1)*K372)*'month 2'!$B$2)+('month 2'!$B$2*(O372-1))),IF(N372="PLACED",((((O372-1)*K372)*'month 2'!$B$2)-'month 2'!$B$2),IF(K372=0,-'month 2'!$B$2,IF(K372=0,-'month 2'!$B$2,-('month 2'!$B$2*2)))))))*D372))</f>
        <v>0</v>
      </c>
    </row>
    <row r="373" spans="9:18" ht="15" x14ac:dyDescent="0.2">
      <c r="I373" s="10"/>
      <c r="J373" s="10"/>
      <c r="K373" s="10"/>
      <c r="N373" s="7"/>
      <c r="O373" s="19">
        <f>((H373-1)*(1-(IF(I373="no",0,'month 2'!$B$3)))+1)</f>
        <v>5.0000000000000044E-2</v>
      </c>
      <c r="P373" s="19">
        <f t="shared" si="6"/>
        <v>0</v>
      </c>
      <c r="Q3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3" s="20">
        <f>IF(ISBLANK(N373),,IF(ISBLANK(H373),,(IF(N373="WON-EW",((((O373-1)*K373)*'month 2'!$B$2)+('month 2'!$B$2*(O373-1))),IF(N373="WON",((((O373-1)*K373)*'month 2'!$B$2)+('month 2'!$B$2*(O373-1))),IF(N373="PLACED",((((O373-1)*K373)*'month 2'!$B$2)-'month 2'!$B$2),IF(K373=0,-'month 2'!$B$2,IF(K373=0,-'month 2'!$B$2,-('month 2'!$B$2*2)))))))*D373))</f>
        <v>0</v>
      </c>
    </row>
    <row r="374" spans="9:18" ht="15" x14ac:dyDescent="0.2">
      <c r="I374" s="10"/>
      <c r="J374" s="10"/>
      <c r="K374" s="10"/>
      <c r="N374" s="7"/>
      <c r="O374" s="19">
        <f>((H374-1)*(1-(IF(I374="no",0,'month 2'!$B$3)))+1)</f>
        <v>5.0000000000000044E-2</v>
      </c>
      <c r="P374" s="19">
        <f t="shared" si="6"/>
        <v>0</v>
      </c>
      <c r="Q3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4" s="20">
        <f>IF(ISBLANK(N374),,IF(ISBLANK(H374),,(IF(N374="WON-EW",((((O374-1)*K374)*'month 2'!$B$2)+('month 2'!$B$2*(O374-1))),IF(N374="WON",((((O374-1)*K374)*'month 2'!$B$2)+('month 2'!$B$2*(O374-1))),IF(N374="PLACED",((((O374-1)*K374)*'month 2'!$B$2)-'month 2'!$B$2),IF(K374=0,-'month 2'!$B$2,IF(K374=0,-'month 2'!$B$2,-('month 2'!$B$2*2)))))))*D374))</f>
        <v>0</v>
      </c>
    </row>
    <row r="375" spans="9:18" ht="15" x14ac:dyDescent="0.2">
      <c r="I375" s="10"/>
      <c r="J375" s="10"/>
      <c r="K375" s="10"/>
      <c r="N375" s="7"/>
      <c r="O375" s="19">
        <f>((H375-1)*(1-(IF(I375="no",0,'month 2'!$B$3)))+1)</f>
        <v>5.0000000000000044E-2</v>
      </c>
      <c r="P375" s="19">
        <f t="shared" si="6"/>
        <v>0</v>
      </c>
      <c r="Q3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5" s="20">
        <f>IF(ISBLANK(N375),,IF(ISBLANK(H375),,(IF(N375="WON-EW",((((O375-1)*K375)*'month 2'!$B$2)+('month 2'!$B$2*(O375-1))),IF(N375="WON",((((O375-1)*K375)*'month 2'!$B$2)+('month 2'!$B$2*(O375-1))),IF(N375="PLACED",((((O375-1)*K375)*'month 2'!$B$2)-'month 2'!$B$2),IF(K375=0,-'month 2'!$B$2,IF(K375=0,-'month 2'!$B$2,-('month 2'!$B$2*2)))))))*D375))</f>
        <v>0</v>
      </c>
    </row>
    <row r="376" spans="9:18" ht="15" x14ac:dyDescent="0.2">
      <c r="I376" s="10"/>
      <c r="J376" s="10"/>
      <c r="K376" s="10"/>
      <c r="N376" s="7"/>
      <c r="O376" s="19">
        <f>((H376-1)*(1-(IF(I376="no",0,'month 2'!$B$3)))+1)</f>
        <v>5.0000000000000044E-2</v>
      </c>
      <c r="P376" s="19">
        <f t="shared" si="6"/>
        <v>0</v>
      </c>
      <c r="Q3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6" s="20">
        <f>IF(ISBLANK(N376),,IF(ISBLANK(H376),,(IF(N376="WON-EW",((((O376-1)*K376)*'month 2'!$B$2)+('month 2'!$B$2*(O376-1))),IF(N376="WON",((((O376-1)*K376)*'month 2'!$B$2)+('month 2'!$B$2*(O376-1))),IF(N376="PLACED",((((O376-1)*K376)*'month 2'!$B$2)-'month 2'!$B$2),IF(K376=0,-'month 2'!$B$2,IF(K376=0,-'month 2'!$B$2,-('month 2'!$B$2*2)))))))*D376))</f>
        <v>0</v>
      </c>
    </row>
    <row r="377" spans="9:18" ht="15" x14ac:dyDescent="0.2">
      <c r="I377" s="10"/>
      <c r="J377" s="10"/>
      <c r="K377" s="10"/>
      <c r="N377" s="7"/>
      <c r="O377" s="19">
        <f>((H377-1)*(1-(IF(I377="no",0,'month 2'!$B$3)))+1)</f>
        <v>5.0000000000000044E-2</v>
      </c>
      <c r="P377" s="19">
        <f t="shared" si="6"/>
        <v>0</v>
      </c>
      <c r="Q3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7" s="20">
        <f>IF(ISBLANK(N377),,IF(ISBLANK(H377),,(IF(N377="WON-EW",((((O377-1)*K377)*'month 2'!$B$2)+('month 2'!$B$2*(O377-1))),IF(N377="WON",((((O377-1)*K377)*'month 2'!$B$2)+('month 2'!$B$2*(O377-1))),IF(N377="PLACED",((((O377-1)*K377)*'month 2'!$B$2)-'month 2'!$B$2),IF(K377=0,-'month 2'!$B$2,IF(K377=0,-'month 2'!$B$2,-('month 2'!$B$2*2)))))))*D377))</f>
        <v>0</v>
      </c>
    </row>
    <row r="378" spans="9:18" ht="15" x14ac:dyDescent="0.2">
      <c r="I378" s="10"/>
      <c r="J378" s="10"/>
      <c r="K378" s="10"/>
      <c r="N378" s="7"/>
      <c r="O378" s="19">
        <f>((H378-1)*(1-(IF(I378="no",0,'month 2'!$B$3)))+1)</f>
        <v>5.0000000000000044E-2</v>
      </c>
      <c r="P378" s="19">
        <f t="shared" si="6"/>
        <v>0</v>
      </c>
      <c r="Q3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8" s="20">
        <f>IF(ISBLANK(N378),,IF(ISBLANK(H378),,(IF(N378="WON-EW",((((O378-1)*K378)*'month 2'!$B$2)+('month 2'!$B$2*(O378-1))),IF(N378="WON",((((O378-1)*K378)*'month 2'!$B$2)+('month 2'!$B$2*(O378-1))),IF(N378="PLACED",((((O378-1)*K378)*'month 2'!$B$2)-'month 2'!$B$2),IF(K378=0,-'month 2'!$B$2,IF(K378=0,-'month 2'!$B$2,-('month 2'!$B$2*2)))))))*D378))</f>
        <v>0</v>
      </c>
    </row>
    <row r="379" spans="9:18" ht="15" x14ac:dyDescent="0.2">
      <c r="I379" s="10"/>
      <c r="J379" s="10"/>
      <c r="K379" s="10"/>
      <c r="N379" s="7"/>
      <c r="O379" s="19">
        <f>((H379-1)*(1-(IF(I379="no",0,'month 2'!$B$3)))+1)</f>
        <v>5.0000000000000044E-2</v>
      </c>
      <c r="P379" s="19">
        <f t="shared" si="6"/>
        <v>0</v>
      </c>
      <c r="Q3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9" s="20">
        <f>IF(ISBLANK(N379),,IF(ISBLANK(H379),,(IF(N379="WON-EW",((((O379-1)*K379)*'month 2'!$B$2)+('month 2'!$B$2*(O379-1))),IF(N379="WON",((((O379-1)*K379)*'month 2'!$B$2)+('month 2'!$B$2*(O379-1))),IF(N379="PLACED",((((O379-1)*K379)*'month 2'!$B$2)-'month 2'!$B$2),IF(K379=0,-'month 2'!$B$2,IF(K379=0,-'month 2'!$B$2,-('month 2'!$B$2*2)))))))*D379))</f>
        <v>0</v>
      </c>
    </row>
    <row r="380" spans="9:18" ht="15" x14ac:dyDescent="0.2">
      <c r="I380" s="10"/>
      <c r="J380" s="10"/>
      <c r="K380" s="10"/>
      <c r="N380" s="7"/>
      <c r="O380" s="19">
        <f>((H380-1)*(1-(IF(I380="no",0,'month 2'!$B$3)))+1)</f>
        <v>5.0000000000000044E-2</v>
      </c>
      <c r="P380" s="19">
        <f t="shared" si="6"/>
        <v>0</v>
      </c>
      <c r="Q3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0" s="20">
        <f>IF(ISBLANK(N380),,IF(ISBLANK(H380),,(IF(N380="WON-EW",((((O380-1)*K380)*'month 2'!$B$2)+('month 2'!$B$2*(O380-1))),IF(N380="WON",((((O380-1)*K380)*'month 2'!$B$2)+('month 2'!$B$2*(O380-1))),IF(N380="PLACED",((((O380-1)*K380)*'month 2'!$B$2)-'month 2'!$B$2),IF(K380=0,-'month 2'!$B$2,IF(K380=0,-'month 2'!$B$2,-('month 2'!$B$2*2)))))))*D380))</f>
        <v>0</v>
      </c>
    </row>
    <row r="381" spans="9:18" ht="15" x14ac:dyDescent="0.2">
      <c r="I381" s="10"/>
      <c r="J381" s="10"/>
      <c r="K381" s="10"/>
      <c r="N381" s="7"/>
      <c r="O381" s="19">
        <f>((H381-1)*(1-(IF(I381="no",0,'month 2'!$B$3)))+1)</f>
        <v>5.0000000000000044E-2</v>
      </c>
      <c r="P381" s="19">
        <f t="shared" si="6"/>
        <v>0</v>
      </c>
      <c r="Q3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1" s="20">
        <f>IF(ISBLANK(N381),,IF(ISBLANK(H381),,(IF(N381="WON-EW",((((O381-1)*K381)*'month 2'!$B$2)+('month 2'!$B$2*(O381-1))),IF(N381="WON",((((O381-1)*K381)*'month 2'!$B$2)+('month 2'!$B$2*(O381-1))),IF(N381="PLACED",((((O381-1)*K381)*'month 2'!$B$2)-'month 2'!$B$2),IF(K381=0,-'month 2'!$B$2,IF(K381=0,-'month 2'!$B$2,-('month 2'!$B$2*2)))))))*D381))</f>
        <v>0</v>
      </c>
    </row>
    <row r="382" spans="9:18" ht="15" x14ac:dyDescent="0.2">
      <c r="I382" s="10"/>
      <c r="J382" s="10"/>
      <c r="K382" s="10"/>
      <c r="N382" s="7"/>
      <c r="O382" s="19">
        <f>((H382-1)*(1-(IF(I382="no",0,'month 2'!$B$3)))+1)</f>
        <v>5.0000000000000044E-2</v>
      </c>
      <c r="P382" s="19">
        <f t="shared" si="6"/>
        <v>0</v>
      </c>
      <c r="Q3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2" s="20">
        <f>IF(ISBLANK(N382),,IF(ISBLANK(H382),,(IF(N382="WON-EW",((((O382-1)*K382)*'month 2'!$B$2)+('month 2'!$B$2*(O382-1))),IF(N382="WON",((((O382-1)*K382)*'month 2'!$B$2)+('month 2'!$B$2*(O382-1))),IF(N382="PLACED",((((O382-1)*K382)*'month 2'!$B$2)-'month 2'!$B$2),IF(K382=0,-'month 2'!$B$2,IF(K382=0,-'month 2'!$B$2,-('month 2'!$B$2*2)))))))*D382))</f>
        <v>0</v>
      </c>
    </row>
    <row r="383" spans="9:18" ht="15" x14ac:dyDescent="0.2">
      <c r="I383" s="10"/>
      <c r="J383" s="10"/>
      <c r="K383" s="10"/>
      <c r="N383" s="7"/>
      <c r="O383" s="19">
        <f>((H383-1)*(1-(IF(I383="no",0,'month 2'!$B$3)))+1)</f>
        <v>5.0000000000000044E-2</v>
      </c>
      <c r="P383" s="19">
        <f t="shared" si="6"/>
        <v>0</v>
      </c>
      <c r="Q3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3" s="20">
        <f>IF(ISBLANK(N383),,IF(ISBLANK(H383),,(IF(N383="WON-EW",((((O383-1)*K383)*'month 2'!$B$2)+('month 2'!$B$2*(O383-1))),IF(N383="WON",((((O383-1)*K383)*'month 2'!$B$2)+('month 2'!$B$2*(O383-1))),IF(N383="PLACED",((((O383-1)*K383)*'month 2'!$B$2)-'month 2'!$B$2),IF(K383=0,-'month 2'!$B$2,IF(K383=0,-'month 2'!$B$2,-('month 2'!$B$2*2)))))))*D383))</f>
        <v>0</v>
      </c>
    </row>
    <row r="384" spans="9:18" ht="15" x14ac:dyDescent="0.2">
      <c r="I384" s="10"/>
      <c r="J384" s="10"/>
      <c r="K384" s="10"/>
      <c r="N384" s="7"/>
      <c r="O384" s="19">
        <f>((H384-1)*(1-(IF(I384="no",0,'month 2'!$B$3)))+1)</f>
        <v>5.0000000000000044E-2</v>
      </c>
      <c r="P384" s="19">
        <f t="shared" si="6"/>
        <v>0</v>
      </c>
      <c r="Q3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4" s="20">
        <f>IF(ISBLANK(N384),,IF(ISBLANK(H384),,(IF(N384="WON-EW",((((O384-1)*K384)*'month 2'!$B$2)+('month 2'!$B$2*(O384-1))),IF(N384="WON",((((O384-1)*K384)*'month 2'!$B$2)+('month 2'!$B$2*(O384-1))),IF(N384="PLACED",((((O384-1)*K384)*'month 2'!$B$2)-'month 2'!$B$2),IF(K384=0,-'month 2'!$B$2,IF(K384=0,-'month 2'!$B$2,-('month 2'!$B$2*2)))))))*D384))</f>
        <v>0</v>
      </c>
    </row>
    <row r="385" spans="9:18" ht="15" x14ac:dyDescent="0.2">
      <c r="I385" s="10"/>
      <c r="J385" s="10"/>
      <c r="K385" s="10"/>
      <c r="N385" s="7"/>
      <c r="O385" s="19">
        <f>((H385-1)*(1-(IF(I385="no",0,'month 2'!$B$3)))+1)</f>
        <v>5.0000000000000044E-2</v>
      </c>
      <c r="P385" s="19">
        <f t="shared" si="6"/>
        <v>0</v>
      </c>
      <c r="Q3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5" s="20">
        <f>IF(ISBLANK(N385),,IF(ISBLANK(H385),,(IF(N385="WON-EW",((((O385-1)*K385)*'month 2'!$B$2)+('month 2'!$B$2*(O385-1))),IF(N385="WON",((((O385-1)*K385)*'month 2'!$B$2)+('month 2'!$B$2*(O385-1))),IF(N385="PLACED",((((O385-1)*K385)*'month 2'!$B$2)-'month 2'!$B$2),IF(K385=0,-'month 2'!$B$2,IF(K385=0,-'month 2'!$B$2,-('month 2'!$B$2*2)))))))*D385))</f>
        <v>0</v>
      </c>
    </row>
    <row r="386" spans="9:18" ht="15" x14ac:dyDescent="0.2">
      <c r="I386" s="10"/>
      <c r="J386" s="10"/>
      <c r="K386" s="10"/>
      <c r="N386" s="7"/>
      <c r="O386" s="19">
        <f>((H386-1)*(1-(IF(I386="no",0,'month 2'!$B$3)))+1)</f>
        <v>5.0000000000000044E-2</v>
      </c>
      <c r="P386" s="19">
        <f t="shared" si="6"/>
        <v>0</v>
      </c>
      <c r="Q3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6" s="20">
        <f>IF(ISBLANK(N386),,IF(ISBLANK(H386),,(IF(N386="WON-EW",((((O386-1)*K386)*'month 2'!$B$2)+('month 2'!$B$2*(O386-1))),IF(N386="WON",((((O386-1)*K386)*'month 2'!$B$2)+('month 2'!$B$2*(O386-1))),IF(N386="PLACED",((((O386-1)*K386)*'month 2'!$B$2)-'month 2'!$B$2),IF(K386=0,-'month 2'!$B$2,IF(K386=0,-'month 2'!$B$2,-('month 2'!$B$2*2)))))))*D386))</f>
        <v>0</v>
      </c>
    </row>
    <row r="387" spans="9:18" ht="15" x14ac:dyDescent="0.2">
      <c r="I387" s="10"/>
      <c r="J387" s="10"/>
      <c r="K387" s="10"/>
      <c r="N387" s="7"/>
      <c r="O387" s="19">
        <f>((H387-1)*(1-(IF(I387="no",0,'month 2'!$B$3)))+1)</f>
        <v>5.0000000000000044E-2</v>
      </c>
      <c r="P387" s="19">
        <f t="shared" si="6"/>
        <v>0</v>
      </c>
      <c r="Q3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7" s="20">
        <f>IF(ISBLANK(N387),,IF(ISBLANK(H387),,(IF(N387="WON-EW",((((O387-1)*K387)*'month 2'!$B$2)+('month 2'!$B$2*(O387-1))),IF(N387="WON",((((O387-1)*K387)*'month 2'!$B$2)+('month 2'!$B$2*(O387-1))),IF(N387="PLACED",((((O387-1)*K387)*'month 2'!$B$2)-'month 2'!$B$2),IF(K387=0,-'month 2'!$B$2,IF(K387=0,-'month 2'!$B$2,-('month 2'!$B$2*2)))))))*D387))</f>
        <v>0</v>
      </c>
    </row>
    <row r="388" spans="9:18" ht="15" x14ac:dyDescent="0.2">
      <c r="I388" s="10"/>
      <c r="J388" s="10"/>
      <c r="K388" s="10"/>
      <c r="N388" s="7"/>
      <c r="O388" s="19">
        <f>((H388-1)*(1-(IF(I388="no",0,'month 2'!$B$3)))+1)</f>
        <v>5.0000000000000044E-2</v>
      </c>
      <c r="P388" s="19">
        <f t="shared" si="6"/>
        <v>0</v>
      </c>
      <c r="Q3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8" s="20">
        <f>IF(ISBLANK(N388),,IF(ISBLANK(H388),,(IF(N388="WON-EW",((((O388-1)*K388)*'month 2'!$B$2)+('month 2'!$B$2*(O388-1))),IF(N388="WON",((((O388-1)*K388)*'month 2'!$B$2)+('month 2'!$B$2*(O388-1))),IF(N388="PLACED",((((O388-1)*K388)*'month 2'!$B$2)-'month 2'!$B$2),IF(K388=0,-'month 2'!$B$2,IF(K388=0,-'month 2'!$B$2,-('month 2'!$B$2*2)))))))*D388))</f>
        <v>0</v>
      </c>
    </row>
    <row r="389" spans="9:18" ht="15" x14ac:dyDescent="0.2">
      <c r="I389" s="10"/>
      <c r="J389" s="10"/>
      <c r="K389" s="10"/>
      <c r="N389" s="7"/>
      <c r="O389" s="19">
        <f>((H389-1)*(1-(IF(I389="no",0,'month 2'!$B$3)))+1)</f>
        <v>5.0000000000000044E-2</v>
      </c>
      <c r="P389" s="19">
        <f t="shared" si="6"/>
        <v>0</v>
      </c>
      <c r="Q3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9" s="20">
        <f>IF(ISBLANK(N389),,IF(ISBLANK(H389),,(IF(N389="WON-EW",((((O389-1)*K389)*'month 2'!$B$2)+('month 2'!$B$2*(O389-1))),IF(N389="WON",((((O389-1)*K389)*'month 2'!$B$2)+('month 2'!$B$2*(O389-1))),IF(N389="PLACED",((((O389-1)*K389)*'month 2'!$B$2)-'month 2'!$B$2),IF(K389=0,-'month 2'!$B$2,IF(K389=0,-'month 2'!$B$2,-('month 2'!$B$2*2)))))))*D389))</f>
        <v>0</v>
      </c>
    </row>
    <row r="390" spans="9:18" ht="15" x14ac:dyDescent="0.2">
      <c r="I390" s="10"/>
      <c r="J390" s="10"/>
      <c r="K390" s="10"/>
      <c r="N390" s="7"/>
      <c r="O390" s="19">
        <f>((H390-1)*(1-(IF(I390="no",0,'month 2'!$B$3)))+1)</f>
        <v>5.0000000000000044E-2</v>
      </c>
      <c r="P390" s="19">
        <f t="shared" si="6"/>
        <v>0</v>
      </c>
      <c r="Q3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0" s="20">
        <f>IF(ISBLANK(N390),,IF(ISBLANK(H390),,(IF(N390="WON-EW",((((O390-1)*K390)*'month 2'!$B$2)+('month 2'!$B$2*(O390-1))),IF(N390="WON",((((O390-1)*K390)*'month 2'!$B$2)+('month 2'!$B$2*(O390-1))),IF(N390="PLACED",((((O390-1)*K390)*'month 2'!$B$2)-'month 2'!$B$2),IF(K390=0,-'month 2'!$B$2,IF(K390=0,-'month 2'!$B$2,-('month 2'!$B$2*2)))))))*D390))</f>
        <v>0</v>
      </c>
    </row>
    <row r="391" spans="9:18" ht="15" x14ac:dyDescent="0.2">
      <c r="I391" s="10"/>
      <c r="J391" s="10"/>
      <c r="K391" s="10"/>
      <c r="N391" s="7"/>
      <c r="O391" s="19">
        <f>((H391-1)*(1-(IF(I391="no",0,'month 2'!$B$3)))+1)</f>
        <v>5.0000000000000044E-2</v>
      </c>
      <c r="P391" s="19">
        <f t="shared" si="6"/>
        <v>0</v>
      </c>
      <c r="Q3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1" s="20">
        <f>IF(ISBLANK(N391),,IF(ISBLANK(H391),,(IF(N391="WON-EW",((((O391-1)*K391)*'month 2'!$B$2)+('month 2'!$B$2*(O391-1))),IF(N391="WON",((((O391-1)*K391)*'month 2'!$B$2)+('month 2'!$B$2*(O391-1))),IF(N391="PLACED",((((O391-1)*K391)*'month 2'!$B$2)-'month 2'!$B$2),IF(K391=0,-'month 2'!$B$2,IF(K391=0,-'month 2'!$B$2,-('month 2'!$B$2*2)))))))*D391))</f>
        <v>0</v>
      </c>
    </row>
    <row r="392" spans="9:18" ht="15" x14ac:dyDescent="0.2">
      <c r="I392" s="10"/>
      <c r="J392" s="10"/>
      <c r="K392" s="10"/>
      <c r="N392" s="7"/>
      <c r="O392" s="19">
        <f>((H392-1)*(1-(IF(I392="no",0,'month 2'!$B$3)))+1)</f>
        <v>5.0000000000000044E-2</v>
      </c>
      <c r="P392" s="19">
        <f t="shared" si="6"/>
        <v>0</v>
      </c>
      <c r="Q3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2" s="20">
        <f>IF(ISBLANK(N392),,IF(ISBLANK(H392),,(IF(N392="WON-EW",((((O392-1)*K392)*'month 2'!$B$2)+('month 2'!$B$2*(O392-1))),IF(N392="WON",((((O392-1)*K392)*'month 2'!$B$2)+('month 2'!$B$2*(O392-1))),IF(N392="PLACED",((((O392-1)*K392)*'month 2'!$B$2)-'month 2'!$B$2),IF(K392=0,-'month 2'!$B$2,IF(K392=0,-'month 2'!$B$2,-('month 2'!$B$2*2)))))))*D392))</f>
        <v>0</v>
      </c>
    </row>
    <row r="393" spans="9:18" ht="15" x14ac:dyDescent="0.2">
      <c r="I393" s="10"/>
      <c r="J393" s="10"/>
      <c r="K393" s="10"/>
      <c r="N393" s="7"/>
      <c r="O393" s="19">
        <f>((H393-1)*(1-(IF(I393="no",0,'month 2'!$B$3)))+1)</f>
        <v>5.0000000000000044E-2</v>
      </c>
      <c r="P393" s="19">
        <f t="shared" si="6"/>
        <v>0</v>
      </c>
      <c r="Q3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3" s="20">
        <f>IF(ISBLANK(N393),,IF(ISBLANK(H393),,(IF(N393="WON-EW",((((O393-1)*K393)*'month 2'!$B$2)+('month 2'!$B$2*(O393-1))),IF(N393="WON",((((O393-1)*K393)*'month 2'!$B$2)+('month 2'!$B$2*(O393-1))),IF(N393="PLACED",((((O393-1)*K393)*'month 2'!$B$2)-'month 2'!$B$2),IF(K393=0,-'month 2'!$B$2,IF(K393=0,-'month 2'!$B$2,-('month 2'!$B$2*2)))))))*D393))</f>
        <v>0</v>
      </c>
    </row>
    <row r="394" spans="9:18" ht="15" x14ac:dyDescent="0.2">
      <c r="I394" s="10"/>
      <c r="J394" s="10"/>
      <c r="K394" s="10"/>
      <c r="N394" s="7"/>
      <c r="O394" s="19">
        <f>((H394-1)*(1-(IF(I394="no",0,'month 2'!$B$3)))+1)</f>
        <v>5.0000000000000044E-2</v>
      </c>
      <c r="P394" s="19">
        <f t="shared" si="6"/>
        <v>0</v>
      </c>
      <c r="Q3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4" s="20">
        <f>IF(ISBLANK(N394),,IF(ISBLANK(H394),,(IF(N394="WON-EW",((((O394-1)*K394)*'month 2'!$B$2)+('month 2'!$B$2*(O394-1))),IF(N394="WON",((((O394-1)*K394)*'month 2'!$B$2)+('month 2'!$B$2*(O394-1))),IF(N394="PLACED",((((O394-1)*K394)*'month 2'!$B$2)-'month 2'!$B$2),IF(K394=0,-'month 2'!$B$2,IF(K394=0,-'month 2'!$B$2,-('month 2'!$B$2*2)))))))*D394))</f>
        <v>0</v>
      </c>
    </row>
    <row r="395" spans="9:18" ht="15" x14ac:dyDescent="0.2">
      <c r="I395" s="10"/>
      <c r="J395" s="10"/>
      <c r="K395" s="10"/>
      <c r="N395" s="7"/>
      <c r="O395" s="19">
        <f>((H395-1)*(1-(IF(I395="no",0,'month 2'!$B$3)))+1)</f>
        <v>5.0000000000000044E-2</v>
      </c>
      <c r="P395" s="19">
        <f t="shared" si="6"/>
        <v>0</v>
      </c>
      <c r="Q3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5" s="20">
        <f>IF(ISBLANK(N395),,IF(ISBLANK(H395),,(IF(N395="WON-EW",((((O395-1)*K395)*'month 2'!$B$2)+('month 2'!$B$2*(O395-1))),IF(N395="WON",((((O395-1)*K395)*'month 2'!$B$2)+('month 2'!$B$2*(O395-1))),IF(N395="PLACED",((((O395-1)*K395)*'month 2'!$B$2)-'month 2'!$B$2),IF(K395=0,-'month 2'!$B$2,IF(K395=0,-'month 2'!$B$2,-('month 2'!$B$2*2)))))))*D395))</f>
        <v>0</v>
      </c>
    </row>
    <row r="396" spans="9:18" ht="15" x14ac:dyDescent="0.2">
      <c r="I396" s="10"/>
      <c r="J396" s="10"/>
      <c r="K396" s="10"/>
      <c r="N396" s="7"/>
      <c r="O396" s="19">
        <f>((H396-1)*(1-(IF(I396="no",0,'month 2'!$B$3)))+1)</f>
        <v>5.0000000000000044E-2</v>
      </c>
      <c r="P396" s="19">
        <f t="shared" si="6"/>
        <v>0</v>
      </c>
      <c r="Q3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6" s="20">
        <f>IF(ISBLANK(N396),,IF(ISBLANK(H396),,(IF(N396="WON-EW",((((O396-1)*K396)*'month 2'!$B$2)+('month 2'!$B$2*(O396-1))),IF(N396="WON",((((O396-1)*K396)*'month 2'!$B$2)+('month 2'!$B$2*(O396-1))),IF(N396="PLACED",((((O396-1)*K396)*'month 2'!$B$2)-'month 2'!$B$2),IF(K396=0,-'month 2'!$B$2,IF(K396=0,-'month 2'!$B$2,-('month 2'!$B$2*2)))))))*D396))</f>
        <v>0</v>
      </c>
    </row>
    <row r="397" spans="9:18" ht="15" x14ac:dyDescent="0.2">
      <c r="I397" s="10"/>
      <c r="J397" s="10"/>
      <c r="K397" s="10"/>
      <c r="N397" s="7"/>
      <c r="O397" s="19">
        <f>((H397-1)*(1-(IF(I397="no",0,'month 2'!$B$3)))+1)</f>
        <v>5.0000000000000044E-2</v>
      </c>
      <c r="P397" s="19">
        <f t="shared" si="6"/>
        <v>0</v>
      </c>
      <c r="Q3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7" s="20">
        <f>IF(ISBLANK(N397),,IF(ISBLANK(H397),,(IF(N397="WON-EW",((((O397-1)*K397)*'month 2'!$B$2)+('month 2'!$B$2*(O397-1))),IF(N397="WON",((((O397-1)*K397)*'month 2'!$B$2)+('month 2'!$B$2*(O397-1))),IF(N397="PLACED",((((O397-1)*K397)*'month 2'!$B$2)-'month 2'!$B$2),IF(K397=0,-'month 2'!$B$2,IF(K397=0,-'month 2'!$B$2,-('month 2'!$B$2*2)))))))*D397))</f>
        <v>0</v>
      </c>
    </row>
    <row r="398" spans="9:18" ht="15" x14ac:dyDescent="0.2">
      <c r="I398" s="10"/>
      <c r="J398" s="10"/>
      <c r="K398" s="10"/>
      <c r="N398" s="7"/>
      <c r="O398" s="19">
        <f>((H398-1)*(1-(IF(I398="no",0,'month 2'!$B$3)))+1)</f>
        <v>5.0000000000000044E-2</v>
      </c>
      <c r="P398" s="19">
        <f t="shared" si="6"/>
        <v>0</v>
      </c>
      <c r="Q3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8" s="20">
        <f>IF(ISBLANK(N398),,IF(ISBLANK(H398),,(IF(N398="WON-EW",((((O398-1)*K398)*'month 2'!$B$2)+('month 2'!$B$2*(O398-1))),IF(N398="WON",((((O398-1)*K398)*'month 2'!$B$2)+('month 2'!$B$2*(O398-1))),IF(N398="PLACED",((((O398-1)*K398)*'month 2'!$B$2)-'month 2'!$B$2),IF(K398=0,-'month 2'!$B$2,IF(K398=0,-'month 2'!$B$2,-('month 2'!$B$2*2)))))))*D398))</f>
        <v>0</v>
      </c>
    </row>
    <row r="399" spans="9:18" ht="15" x14ac:dyDescent="0.2">
      <c r="I399" s="10"/>
      <c r="J399" s="10"/>
      <c r="K399" s="10"/>
      <c r="N399" s="7"/>
      <c r="O399" s="19">
        <f>((H399-1)*(1-(IF(I399="no",0,'month 2'!$B$3)))+1)</f>
        <v>5.0000000000000044E-2</v>
      </c>
      <c r="P399" s="19">
        <f t="shared" si="6"/>
        <v>0</v>
      </c>
      <c r="Q3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9" s="20">
        <f>IF(ISBLANK(N399),,IF(ISBLANK(H399),,(IF(N399="WON-EW",((((O399-1)*K399)*'month 2'!$B$2)+('month 2'!$B$2*(O399-1))),IF(N399="WON",((((O399-1)*K399)*'month 2'!$B$2)+('month 2'!$B$2*(O399-1))),IF(N399="PLACED",((((O399-1)*K399)*'month 2'!$B$2)-'month 2'!$B$2),IF(K399=0,-'month 2'!$B$2,IF(K399=0,-'month 2'!$B$2,-('month 2'!$B$2*2)))))))*D399))</f>
        <v>0</v>
      </c>
    </row>
    <row r="400" spans="9:18" ht="15" x14ac:dyDescent="0.2">
      <c r="I400" s="10"/>
      <c r="J400" s="10"/>
      <c r="K400" s="10"/>
      <c r="N400" s="7"/>
      <c r="O400" s="19">
        <f>((H400-1)*(1-(IF(I400="no",0,'month 2'!$B$3)))+1)</f>
        <v>5.0000000000000044E-2</v>
      </c>
      <c r="P400" s="19">
        <f t="shared" si="6"/>
        <v>0</v>
      </c>
      <c r="Q4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0" s="20">
        <f>IF(ISBLANK(N400),,IF(ISBLANK(H400),,(IF(N400="WON-EW",((((O400-1)*K400)*'month 2'!$B$2)+('month 2'!$B$2*(O400-1))),IF(N400="WON",((((O400-1)*K400)*'month 2'!$B$2)+('month 2'!$B$2*(O400-1))),IF(N400="PLACED",((((O400-1)*K400)*'month 2'!$B$2)-'month 2'!$B$2),IF(K400=0,-'month 2'!$B$2,IF(K400=0,-'month 2'!$B$2,-('month 2'!$B$2*2)))))))*D400))</f>
        <v>0</v>
      </c>
    </row>
    <row r="401" spans="9:18" ht="15" x14ac:dyDescent="0.2">
      <c r="I401" s="10"/>
      <c r="J401" s="10"/>
      <c r="K401" s="10"/>
      <c r="N401" s="7"/>
      <c r="O401" s="19">
        <f>((H401-1)*(1-(IF(I401="no",0,'month 2'!$B$3)))+1)</f>
        <v>5.0000000000000044E-2</v>
      </c>
      <c r="P401" s="19">
        <f t="shared" si="6"/>
        <v>0</v>
      </c>
      <c r="Q4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1" s="20">
        <f>IF(ISBLANK(N401),,IF(ISBLANK(H401),,(IF(N401="WON-EW",((((O401-1)*K401)*'month 2'!$B$2)+('month 2'!$B$2*(O401-1))),IF(N401="WON",((((O401-1)*K401)*'month 2'!$B$2)+('month 2'!$B$2*(O401-1))),IF(N401="PLACED",((((O401-1)*K401)*'month 2'!$B$2)-'month 2'!$B$2),IF(K401=0,-'month 2'!$B$2,IF(K401=0,-'month 2'!$B$2,-('month 2'!$B$2*2)))))))*D401))</f>
        <v>0</v>
      </c>
    </row>
    <row r="402" spans="9:18" ht="15" x14ac:dyDescent="0.2">
      <c r="I402" s="10"/>
      <c r="J402" s="10"/>
      <c r="K402" s="10"/>
      <c r="N402" s="7"/>
      <c r="O402" s="19">
        <f>((H402-1)*(1-(IF(I402="no",0,'month 2'!$B$3)))+1)</f>
        <v>5.0000000000000044E-2</v>
      </c>
      <c r="P402" s="19">
        <f t="shared" si="6"/>
        <v>0</v>
      </c>
      <c r="Q4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2" s="20">
        <f>IF(ISBLANK(N402),,IF(ISBLANK(H402),,(IF(N402="WON-EW",((((O402-1)*K402)*'month 2'!$B$2)+('month 2'!$B$2*(O402-1))),IF(N402="WON",((((O402-1)*K402)*'month 2'!$B$2)+('month 2'!$B$2*(O402-1))),IF(N402="PLACED",((((O402-1)*K402)*'month 2'!$B$2)-'month 2'!$B$2),IF(K402=0,-'month 2'!$B$2,IF(K402=0,-'month 2'!$B$2,-('month 2'!$B$2*2)))))))*D402))</f>
        <v>0</v>
      </c>
    </row>
    <row r="403" spans="9:18" ht="15" x14ac:dyDescent="0.2">
      <c r="I403" s="10"/>
      <c r="J403" s="10"/>
      <c r="K403" s="10"/>
      <c r="N403" s="7"/>
      <c r="O403" s="19">
        <f>((H403-1)*(1-(IF(I403="no",0,'month 2'!$B$3)))+1)</f>
        <v>5.0000000000000044E-2</v>
      </c>
      <c r="P403" s="19">
        <f t="shared" si="6"/>
        <v>0</v>
      </c>
      <c r="Q4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3" s="20">
        <f>IF(ISBLANK(N403),,IF(ISBLANK(H403),,(IF(N403="WON-EW",((((O403-1)*K403)*'month 2'!$B$2)+('month 2'!$B$2*(O403-1))),IF(N403="WON",((((O403-1)*K403)*'month 2'!$B$2)+('month 2'!$B$2*(O403-1))),IF(N403="PLACED",((((O403-1)*K403)*'month 2'!$B$2)-'month 2'!$B$2),IF(K403=0,-'month 2'!$B$2,IF(K403=0,-'month 2'!$B$2,-('month 2'!$B$2*2)))))))*D403))</f>
        <v>0</v>
      </c>
    </row>
    <row r="404" spans="9:18" ht="15" x14ac:dyDescent="0.2">
      <c r="I404" s="10"/>
      <c r="J404" s="10"/>
      <c r="K404" s="10"/>
      <c r="N404" s="7"/>
      <c r="O404" s="19">
        <f>((H404-1)*(1-(IF(I404="no",0,'month 2'!$B$3)))+1)</f>
        <v>5.0000000000000044E-2</v>
      </c>
      <c r="P404" s="19">
        <f t="shared" si="6"/>
        <v>0</v>
      </c>
      <c r="Q4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4" s="20">
        <f>IF(ISBLANK(N404),,IF(ISBLANK(H404),,(IF(N404="WON-EW",((((O404-1)*K404)*'month 2'!$B$2)+('month 2'!$B$2*(O404-1))),IF(N404="WON",((((O404-1)*K404)*'month 2'!$B$2)+('month 2'!$B$2*(O404-1))),IF(N404="PLACED",((((O404-1)*K404)*'month 2'!$B$2)-'month 2'!$B$2),IF(K404=0,-'month 2'!$B$2,IF(K404=0,-'month 2'!$B$2,-('month 2'!$B$2*2)))))))*D404))</f>
        <v>0</v>
      </c>
    </row>
    <row r="405" spans="9:18" ht="15" x14ac:dyDescent="0.2">
      <c r="I405" s="10"/>
      <c r="J405" s="10"/>
      <c r="K405" s="10"/>
      <c r="N405" s="7"/>
      <c r="O405" s="19">
        <f>((H405-1)*(1-(IF(I405="no",0,'month 2'!$B$3)))+1)</f>
        <v>5.0000000000000044E-2</v>
      </c>
      <c r="P405" s="19">
        <f t="shared" si="6"/>
        <v>0</v>
      </c>
      <c r="Q4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5" s="20">
        <f>IF(ISBLANK(N405),,IF(ISBLANK(H405),,(IF(N405="WON-EW",((((O405-1)*K405)*'month 2'!$B$2)+('month 2'!$B$2*(O405-1))),IF(N405="WON",((((O405-1)*K405)*'month 2'!$B$2)+('month 2'!$B$2*(O405-1))),IF(N405="PLACED",((((O405-1)*K405)*'month 2'!$B$2)-'month 2'!$B$2),IF(K405=0,-'month 2'!$B$2,IF(K405=0,-'month 2'!$B$2,-('month 2'!$B$2*2)))))))*D405))</f>
        <v>0</v>
      </c>
    </row>
    <row r="406" spans="9:18" ht="15" x14ac:dyDescent="0.2">
      <c r="I406" s="10"/>
      <c r="J406" s="10"/>
      <c r="K406" s="10"/>
      <c r="N406" s="7"/>
      <c r="O406" s="19">
        <f>((H406-1)*(1-(IF(I406="no",0,'month 2'!$B$3)))+1)</f>
        <v>5.0000000000000044E-2</v>
      </c>
      <c r="P406" s="19">
        <f t="shared" si="6"/>
        <v>0</v>
      </c>
      <c r="Q4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6" s="20">
        <f>IF(ISBLANK(N406),,IF(ISBLANK(H406),,(IF(N406="WON-EW",((((O406-1)*K406)*'month 2'!$B$2)+('month 2'!$B$2*(O406-1))),IF(N406="WON",((((O406-1)*K406)*'month 2'!$B$2)+('month 2'!$B$2*(O406-1))),IF(N406="PLACED",((((O406-1)*K406)*'month 2'!$B$2)-'month 2'!$B$2),IF(K406=0,-'month 2'!$B$2,IF(K406=0,-'month 2'!$B$2,-('month 2'!$B$2*2)))))))*D406))</f>
        <v>0</v>
      </c>
    </row>
    <row r="407" spans="9:18" ht="15" x14ac:dyDescent="0.2">
      <c r="I407" s="10"/>
      <c r="J407" s="10"/>
      <c r="K407" s="10"/>
      <c r="N407" s="7"/>
      <c r="O407" s="19">
        <f>((H407-1)*(1-(IF(I407="no",0,'month 2'!$B$3)))+1)</f>
        <v>5.0000000000000044E-2</v>
      </c>
      <c r="P407" s="19">
        <f t="shared" si="6"/>
        <v>0</v>
      </c>
      <c r="Q4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7" s="20">
        <f>IF(ISBLANK(N407),,IF(ISBLANK(H407),,(IF(N407="WON-EW",((((O407-1)*K407)*'month 2'!$B$2)+('month 2'!$B$2*(O407-1))),IF(N407="WON",((((O407-1)*K407)*'month 2'!$B$2)+('month 2'!$B$2*(O407-1))),IF(N407="PLACED",((((O407-1)*K407)*'month 2'!$B$2)-'month 2'!$B$2),IF(K407=0,-'month 2'!$B$2,IF(K407=0,-'month 2'!$B$2,-('month 2'!$B$2*2)))))))*D407))</f>
        <v>0</v>
      </c>
    </row>
    <row r="408" spans="9:18" ht="15" x14ac:dyDescent="0.2">
      <c r="I408" s="10"/>
      <c r="J408" s="10"/>
      <c r="K408" s="10"/>
      <c r="N408" s="7"/>
      <c r="O408" s="19">
        <f>((H408-1)*(1-(IF(I408="no",0,'month 2'!$B$3)))+1)</f>
        <v>5.0000000000000044E-2</v>
      </c>
      <c r="P408" s="19">
        <f t="shared" si="6"/>
        <v>0</v>
      </c>
      <c r="Q4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8" s="20">
        <f>IF(ISBLANK(N408),,IF(ISBLANK(H408),,(IF(N408="WON-EW",((((O408-1)*K408)*'month 2'!$B$2)+('month 2'!$B$2*(O408-1))),IF(N408="WON",((((O408-1)*K408)*'month 2'!$B$2)+('month 2'!$B$2*(O408-1))),IF(N408="PLACED",((((O408-1)*K408)*'month 2'!$B$2)-'month 2'!$B$2),IF(K408=0,-'month 2'!$B$2,IF(K408=0,-'month 2'!$B$2,-('month 2'!$B$2*2)))))))*D408))</f>
        <v>0</v>
      </c>
    </row>
    <row r="409" spans="9:18" ht="15" x14ac:dyDescent="0.2">
      <c r="I409" s="10"/>
      <c r="J409" s="10"/>
      <c r="K409" s="10"/>
      <c r="N409" s="7"/>
      <c r="O409" s="19">
        <f>((H409-1)*(1-(IF(I409="no",0,'month 2'!$B$3)))+1)</f>
        <v>5.0000000000000044E-2</v>
      </c>
      <c r="P409" s="19">
        <f t="shared" si="6"/>
        <v>0</v>
      </c>
      <c r="Q4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9" s="20">
        <f>IF(ISBLANK(N409),,IF(ISBLANK(H409),,(IF(N409="WON-EW",((((O409-1)*K409)*'month 2'!$B$2)+('month 2'!$B$2*(O409-1))),IF(N409="WON",((((O409-1)*K409)*'month 2'!$B$2)+('month 2'!$B$2*(O409-1))),IF(N409="PLACED",((((O409-1)*K409)*'month 2'!$B$2)-'month 2'!$B$2),IF(K409=0,-'month 2'!$B$2,IF(K409=0,-'month 2'!$B$2,-('month 2'!$B$2*2)))))))*D409))</f>
        <v>0</v>
      </c>
    </row>
    <row r="410" spans="9:18" ht="15" x14ac:dyDescent="0.2">
      <c r="I410" s="10"/>
      <c r="J410" s="10"/>
      <c r="K410" s="10"/>
      <c r="N410" s="7"/>
      <c r="O410" s="19">
        <f>((H410-1)*(1-(IF(I410="no",0,'month 2'!$B$3)))+1)</f>
        <v>5.0000000000000044E-2</v>
      </c>
      <c r="P410" s="19">
        <f t="shared" si="6"/>
        <v>0</v>
      </c>
      <c r="Q4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0" s="20">
        <f>IF(ISBLANK(N410),,IF(ISBLANK(H410),,(IF(N410="WON-EW",((((O410-1)*K410)*'month 2'!$B$2)+('month 2'!$B$2*(O410-1))),IF(N410="WON",((((O410-1)*K410)*'month 2'!$B$2)+('month 2'!$B$2*(O410-1))),IF(N410="PLACED",((((O410-1)*K410)*'month 2'!$B$2)-'month 2'!$B$2),IF(K410=0,-'month 2'!$B$2,IF(K410=0,-'month 2'!$B$2,-('month 2'!$B$2*2)))))))*D410))</f>
        <v>0</v>
      </c>
    </row>
    <row r="411" spans="9:18" ht="15" x14ac:dyDescent="0.2">
      <c r="I411" s="10"/>
      <c r="J411" s="10"/>
      <c r="K411" s="10"/>
      <c r="N411" s="7"/>
      <c r="O411" s="19">
        <f>((H411-1)*(1-(IF(I411="no",0,'month 2'!$B$3)))+1)</f>
        <v>5.0000000000000044E-2</v>
      </c>
      <c r="P411" s="19">
        <f t="shared" si="6"/>
        <v>0</v>
      </c>
      <c r="Q4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1" s="20">
        <f>IF(ISBLANK(N411),,IF(ISBLANK(H411),,(IF(N411="WON-EW",((((O411-1)*K411)*'month 2'!$B$2)+('month 2'!$B$2*(O411-1))),IF(N411="WON",((((O411-1)*K411)*'month 2'!$B$2)+('month 2'!$B$2*(O411-1))),IF(N411="PLACED",((((O411-1)*K411)*'month 2'!$B$2)-'month 2'!$B$2),IF(K411=0,-'month 2'!$B$2,IF(K411=0,-'month 2'!$B$2,-('month 2'!$B$2*2)))))))*D411))</f>
        <v>0</v>
      </c>
    </row>
    <row r="412" spans="9:18" ht="15" x14ac:dyDescent="0.2">
      <c r="I412" s="10"/>
      <c r="J412" s="10"/>
      <c r="K412" s="10"/>
      <c r="N412" s="7"/>
      <c r="O412" s="19">
        <f>((H412-1)*(1-(IF(I412="no",0,'month 2'!$B$3)))+1)</f>
        <v>5.0000000000000044E-2</v>
      </c>
      <c r="P412" s="19">
        <f t="shared" si="6"/>
        <v>0</v>
      </c>
      <c r="Q4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2" s="20">
        <f>IF(ISBLANK(N412),,IF(ISBLANK(H412),,(IF(N412="WON-EW",((((O412-1)*K412)*'month 2'!$B$2)+('month 2'!$B$2*(O412-1))),IF(N412="WON",((((O412-1)*K412)*'month 2'!$B$2)+('month 2'!$B$2*(O412-1))),IF(N412="PLACED",((((O412-1)*K412)*'month 2'!$B$2)-'month 2'!$B$2),IF(K412=0,-'month 2'!$B$2,IF(K412=0,-'month 2'!$B$2,-('month 2'!$B$2*2)))))))*D412))</f>
        <v>0</v>
      </c>
    </row>
    <row r="413" spans="9:18" ht="15" x14ac:dyDescent="0.2">
      <c r="I413" s="10"/>
      <c r="J413" s="10"/>
      <c r="K413" s="10"/>
      <c r="N413" s="7"/>
      <c r="O413" s="19">
        <f>((H413-1)*(1-(IF(I413="no",0,'month 2'!$B$3)))+1)</f>
        <v>5.0000000000000044E-2</v>
      </c>
      <c r="P413" s="19">
        <f t="shared" si="6"/>
        <v>0</v>
      </c>
      <c r="Q4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3" s="20">
        <f>IF(ISBLANK(N413),,IF(ISBLANK(H413),,(IF(N413="WON-EW",((((O413-1)*K413)*'month 2'!$B$2)+('month 2'!$B$2*(O413-1))),IF(N413="WON",((((O413-1)*K413)*'month 2'!$B$2)+('month 2'!$B$2*(O413-1))),IF(N413="PLACED",((((O413-1)*K413)*'month 2'!$B$2)-'month 2'!$B$2),IF(K413=0,-'month 2'!$B$2,IF(K413=0,-'month 2'!$B$2,-('month 2'!$B$2*2)))))))*D413))</f>
        <v>0</v>
      </c>
    </row>
    <row r="414" spans="9:18" ht="15" x14ac:dyDescent="0.2">
      <c r="I414" s="10"/>
      <c r="J414" s="10"/>
      <c r="K414" s="10"/>
      <c r="N414" s="7"/>
      <c r="O414" s="19">
        <f>((H414-1)*(1-(IF(I414="no",0,'month 2'!$B$3)))+1)</f>
        <v>5.0000000000000044E-2</v>
      </c>
      <c r="P414" s="19">
        <f t="shared" si="6"/>
        <v>0</v>
      </c>
      <c r="Q4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4" s="20">
        <f>IF(ISBLANK(N414),,IF(ISBLANK(H414),,(IF(N414="WON-EW",((((O414-1)*K414)*'month 2'!$B$2)+('month 2'!$B$2*(O414-1))),IF(N414="WON",((((O414-1)*K414)*'month 2'!$B$2)+('month 2'!$B$2*(O414-1))),IF(N414="PLACED",((((O414-1)*K414)*'month 2'!$B$2)-'month 2'!$B$2),IF(K414=0,-'month 2'!$B$2,IF(K414=0,-'month 2'!$B$2,-('month 2'!$B$2*2)))))))*D414))</f>
        <v>0</v>
      </c>
    </row>
    <row r="415" spans="9:18" ht="15" x14ac:dyDescent="0.2">
      <c r="I415" s="10"/>
      <c r="J415" s="10"/>
      <c r="K415" s="10"/>
      <c r="N415" s="7"/>
      <c r="O415" s="19">
        <f>((H415-1)*(1-(IF(I415="no",0,'month 2'!$B$3)))+1)</f>
        <v>5.0000000000000044E-2</v>
      </c>
      <c r="P415" s="19">
        <f t="shared" si="6"/>
        <v>0</v>
      </c>
      <c r="Q4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5" s="20">
        <f>IF(ISBLANK(N415),,IF(ISBLANK(H415),,(IF(N415="WON-EW",((((O415-1)*K415)*'month 2'!$B$2)+('month 2'!$B$2*(O415-1))),IF(N415="WON",((((O415-1)*K415)*'month 2'!$B$2)+('month 2'!$B$2*(O415-1))),IF(N415="PLACED",((((O415-1)*K415)*'month 2'!$B$2)-'month 2'!$B$2),IF(K415=0,-'month 2'!$B$2,IF(K415=0,-'month 2'!$B$2,-('month 2'!$B$2*2)))))))*D415))</f>
        <v>0</v>
      </c>
    </row>
    <row r="416" spans="9:18" ht="15" x14ac:dyDescent="0.2">
      <c r="I416" s="10"/>
      <c r="J416" s="10"/>
      <c r="K416" s="10"/>
      <c r="N416" s="7"/>
      <c r="O416" s="19">
        <f>((H416-1)*(1-(IF(I416="no",0,'month 2'!$B$3)))+1)</f>
        <v>5.0000000000000044E-2</v>
      </c>
      <c r="P416" s="19">
        <f t="shared" si="6"/>
        <v>0</v>
      </c>
      <c r="Q4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6" s="20">
        <f>IF(ISBLANK(N416),,IF(ISBLANK(H416),,(IF(N416="WON-EW",((((O416-1)*K416)*'month 2'!$B$2)+('month 2'!$B$2*(O416-1))),IF(N416="WON",((((O416-1)*K416)*'month 2'!$B$2)+('month 2'!$B$2*(O416-1))),IF(N416="PLACED",((((O416-1)*K416)*'month 2'!$B$2)-'month 2'!$B$2),IF(K416=0,-'month 2'!$B$2,IF(K416=0,-'month 2'!$B$2,-('month 2'!$B$2*2)))))))*D416))</f>
        <v>0</v>
      </c>
    </row>
    <row r="417" spans="9:18" ht="15" x14ac:dyDescent="0.2">
      <c r="I417" s="10"/>
      <c r="J417" s="10"/>
      <c r="K417" s="10"/>
      <c r="N417" s="7"/>
      <c r="O417" s="19">
        <f>((H417-1)*(1-(IF(I417="no",0,'month 2'!$B$3)))+1)</f>
        <v>5.0000000000000044E-2</v>
      </c>
      <c r="P417" s="19">
        <f t="shared" si="6"/>
        <v>0</v>
      </c>
      <c r="Q4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7" s="20">
        <f>IF(ISBLANK(N417),,IF(ISBLANK(H417),,(IF(N417="WON-EW",((((O417-1)*K417)*'month 2'!$B$2)+('month 2'!$B$2*(O417-1))),IF(N417="WON",((((O417-1)*K417)*'month 2'!$B$2)+('month 2'!$B$2*(O417-1))),IF(N417="PLACED",((((O417-1)*K417)*'month 2'!$B$2)-'month 2'!$B$2),IF(K417=0,-'month 2'!$B$2,IF(K417=0,-'month 2'!$B$2,-('month 2'!$B$2*2)))))))*D417))</f>
        <v>0</v>
      </c>
    </row>
    <row r="418" spans="9:18" ht="15" x14ac:dyDescent="0.2">
      <c r="I418" s="10"/>
      <c r="J418" s="10"/>
      <c r="K418" s="10"/>
      <c r="N418" s="7"/>
      <c r="O418" s="19">
        <f>((H418-1)*(1-(IF(I418="no",0,'month 2'!$B$3)))+1)</f>
        <v>5.0000000000000044E-2</v>
      </c>
      <c r="P418" s="19">
        <f t="shared" si="6"/>
        <v>0</v>
      </c>
      <c r="Q4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8" s="20">
        <f>IF(ISBLANK(N418),,IF(ISBLANK(H418),,(IF(N418="WON-EW",((((O418-1)*K418)*'month 2'!$B$2)+('month 2'!$B$2*(O418-1))),IF(N418="WON",((((O418-1)*K418)*'month 2'!$B$2)+('month 2'!$B$2*(O418-1))),IF(N418="PLACED",((((O418-1)*K418)*'month 2'!$B$2)-'month 2'!$B$2),IF(K418=0,-'month 2'!$B$2,IF(K418=0,-'month 2'!$B$2,-('month 2'!$B$2*2)))))))*D418))</f>
        <v>0</v>
      </c>
    </row>
    <row r="419" spans="9:18" ht="15" x14ac:dyDescent="0.2">
      <c r="I419" s="10"/>
      <c r="J419" s="10"/>
      <c r="K419" s="10"/>
      <c r="N419" s="7"/>
      <c r="O419" s="19">
        <f>((H419-1)*(1-(IF(I419="no",0,'month 2'!$B$3)))+1)</f>
        <v>5.0000000000000044E-2</v>
      </c>
      <c r="P419" s="19">
        <f t="shared" si="6"/>
        <v>0</v>
      </c>
      <c r="Q4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9" s="20">
        <f>IF(ISBLANK(N419),,IF(ISBLANK(H419),,(IF(N419="WON-EW",((((O419-1)*K419)*'month 2'!$B$2)+('month 2'!$B$2*(O419-1))),IF(N419="WON",((((O419-1)*K419)*'month 2'!$B$2)+('month 2'!$B$2*(O419-1))),IF(N419="PLACED",((((O419-1)*K419)*'month 2'!$B$2)-'month 2'!$B$2),IF(K419=0,-'month 2'!$B$2,IF(K419=0,-'month 2'!$B$2,-('month 2'!$B$2*2)))))))*D419))</f>
        <v>0</v>
      </c>
    </row>
    <row r="420" spans="9:18" ht="15" x14ac:dyDescent="0.2">
      <c r="I420" s="10"/>
      <c r="J420" s="10"/>
      <c r="K420" s="10"/>
      <c r="N420" s="7"/>
      <c r="O420" s="19">
        <f>((H420-1)*(1-(IF(I420="no",0,'month 2'!$B$3)))+1)</f>
        <v>5.0000000000000044E-2</v>
      </c>
      <c r="P420" s="19">
        <f t="shared" si="6"/>
        <v>0</v>
      </c>
      <c r="Q4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0" s="20">
        <f>IF(ISBLANK(N420),,IF(ISBLANK(H420),,(IF(N420="WON-EW",((((O420-1)*K420)*'month 2'!$B$2)+('month 2'!$B$2*(O420-1))),IF(N420="WON",((((O420-1)*K420)*'month 2'!$B$2)+('month 2'!$B$2*(O420-1))),IF(N420="PLACED",((((O420-1)*K420)*'month 2'!$B$2)-'month 2'!$B$2),IF(K420=0,-'month 2'!$B$2,IF(K420=0,-'month 2'!$B$2,-('month 2'!$B$2*2)))))))*D420))</f>
        <v>0</v>
      </c>
    </row>
    <row r="421" spans="9:18" ht="15" x14ac:dyDescent="0.2">
      <c r="I421" s="10"/>
      <c r="J421" s="10"/>
      <c r="K421" s="10"/>
      <c r="N421" s="7"/>
      <c r="O421" s="19">
        <f>((H421-1)*(1-(IF(I421="no",0,'month 2'!$B$3)))+1)</f>
        <v>5.0000000000000044E-2</v>
      </c>
      <c r="P421" s="19">
        <f t="shared" si="6"/>
        <v>0</v>
      </c>
      <c r="Q4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1" s="20">
        <f>IF(ISBLANK(N421),,IF(ISBLANK(H421),,(IF(N421="WON-EW",((((O421-1)*K421)*'month 2'!$B$2)+('month 2'!$B$2*(O421-1))),IF(N421="WON",((((O421-1)*K421)*'month 2'!$B$2)+('month 2'!$B$2*(O421-1))),IF(N421="PLACED",((((O421-1)*K421)*'month 2'!$B$2)-'month 2'!$B$2),IF(K421=0,-'month 2'!$B$2,IF(K421=0,-'month 2'!$B$2,-('month 2'!$B$2*2)))))))*D421))</f>
        <v>0</v>
      </c>
    </row>
    <row r="422" spans="9:18" ht="15" x14ac:dyDescent="0.2">
      <c r="I422" s="10"/>
      <c r="J422" s="10"/>
      <c r="K422" s="10"/>
      <c r="N422" s="7"/>
      <c r="O422" s="19">
        <f>((H422-1)*(1-(IF(I422="no",0,'month 2'!$B$3)))+1)</f>
        <v>5.0000000000000044E-2</v>
      </c>
      <c r="P422" s="19">
        <f t="shared" si="6"/>
        <v>0</v>
      </c>
      <c r="Q4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2" s="20">
        <f>IF(ISBLANK(N422),,IF(ISBLANK(H422),,(IF(N422="WON-EW",((((O422-1)*K422)*'month 2'!$B$2)+('month 2'!$B$2*(O422-1))),IF(N422="WON",((((O422-1)*K422)*'month 2'!$B$2)+('month 2'!$B$2*(O422-1))),IF(N422="PLACED",((((O422-1)*K422)*'month 2'!$B$2)-'month 2'!$B$2),IF(K422=0,-'month 2'!$B$2,IF(K422=0,-'month 2'!$B$2,-('month 2'!$B$2*2)))))))*D422))</f>
        <v>0</v>
      </c>
    </row>
    <row r="423" spans="9:18" ht="15" x14ac:dyDescent="0.2">
      <c r="I423" s="10"/>
      <c r="J423" s="10"/>
      <c r="K423" s="10"/>
      <c r="N423" s="7"/>
      <c r="O423" s="19">
        <f>((H423-1)*(1-(IF(I423="no",0,'month 2'!$B$3)))+1)</f>
        <v>5.0000000000000044E-2</v>
      </c>
      <c r="P423" s="19">
        <f t="shared" si="6"/>
        <v>0</v>
      </c>
      <c r="Q4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3" s="20">
        <f>IF(ISBLANK(N423),,IF(ISBLANK(H423),,(IF(N423="WON-EW",((((O423-1)*K423)*'month 2'!$B$2)+('month 2'!$B$2*(O423-1))),IF(N423="WON",((((O423-1)*K423)*'month 2'!$B$2)+('month 2'!$B$2*(O423-1))),IF(N423="PLACED",((((O423-1)*K423)*'month 2'!$B$2)-'month 2'!$B$2),IF(K423=0,-'month 2'!$B$2,IF(K423=0,-'month 2'!$B$2,-('month 2'!$B$2*2)))))))*D423))</f>
        <v>0</v>
      </c>
    </row>
    <row r="424" spans="9:18" ht="15" x14ac:dyDescent="0.2">
      <c r="I424" s="10"/>
      <c r="J424" s="10"/>
      <c r="K424" s="10"/>
      <c r="N424" s="7"/>
      <c r="O424" s="19">
        <f>((H424-1)*(1-(IF(I424="no",0,'month 2'!$B$3)))+1)</f>
        <v>5.0000000000000044E-2</v>
      </c>
      <c r="P424" s="19">
        <f t="shared" si="6"/>
        <v>0</v>
      </c>
      <c r="Q4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4" s="20">
        <f>IF(ISBLANK(N424),,IF(ISBLANK(H424),,(IF(N424="WON-EW",((((O424-1)*K424)*'month 2'!$B$2)+('month 2'!$B$2*(O424-1))),IF(N424="WON",((((O424-1)*K424)*'month 2'!$B$2)+('month 2'!$B$2*(O424-1))),IF(N424="PLACED",((((O424-1)*K424)*'month 2'!$B$2)-'month 2'!$B$2),IF(K424=0,-'month 2'!$B$2,IF(K424=0,-'month 2'!$B$2,-('month 2'!$B$2*2)))))))*D424))</f>
        <v>0</v>
      </c>
    </row>
    <row r="425" spans="9:18" ht="15" x14ac:dyDescent="0.2">
      <c r="I425" s="10"/>
      <c r="J425" s="10"/>
      <c r="K425" s="10"/>
      <c r="N425" s="7"/>
      <c r="O425" s="19">
        <f>((H425-1)*(1-(IF(I425="no",0,'month 2'!$B$3)))+1)</f>
        <v>5.0000000000000044E-2</v>
      </c>
      <c r="P425" s="19">
        <f t="shared" si="6"/>
        <v>0</v>
      </c>
      <c r="Q4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5" s="20">
        <f>IF(ISBLANK(N425),,IF(ISBLANK(H425),,(IF(N425="WON-EW",((((O425-1)*K425)*'month 2'!$B$2)+('month 2'!$B$2*(O425-1))),IF(N425="WON",((((O425-1)*K425)*'month 2'!$B$2)+('month 2'!$B$2*(O425-1))),IF(N425="PLACED",((((O425-1)*K425)*'month 2'!$B$2)-'month 2'!$B$2),IF(K425=0,-'month 2'!$B$2,IF(K425=0,-'month 2'!$B$2,-('month 2'!$B$2*2)))))))*D425))</f>
        <v>0</v>
      </c>
    </row>
    <row r="426" spans="9:18" ht="15" x14ac:dyDescent="0.2">
      <c r="I426" s="10"/>
      <c r="J426" s="10"/>
      <c r="K426" s="10"/>
      <c r="N426" s="7"/>
      <c r="O426" s="19">
        <f>((H426-1)*(1-(IF(I426="no",0,'month 2'!$B$3)))+1)</f>
        <v>5.0000000000000044E-2</v>
      </c>
      <c r="P426" s="19">
        <f t="shared" si="6"/>
        <v>0</v>
      </c>
      <c r="Q4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6" s="20">
        <f>IF(ISBLANK(N426),,IF(ISBLANK(H426),,(IF(N426="WON-EW",((((O426-1)*K426)*'month 2'!$B$2)+('month 2'!$B$2*(O426-1))),IF(N426="WON",((((O426-1)*K426)*'month 2'!$B$2)+('month 2'!$B$2*(O426-1))),IF(N426="PLACED",((((O426-1)*K426)*'month 2'!$B$2)-'month 2'!$B$2),IF(K426=0,-'month 2'!$B$2,IF(K426=0,-'month 2'!$B$2,-('month 2'!$B$2*2)))))))*D426))</f>
        <v>0</v>
      </c>
    </row>
    <row r="427" spans="9:18" ht="15" x14ac:dyDescent="0.2">
      <c r="I427" s="10"/>
      <c r="J427" s="10"/>
      <c r="K427" s="10"/>
      <c r="N427" s="7"/>
      <c r="O427" s="19">
        <f>((H427-1)*(1-(IF(I427="no",0,'month 2'!$B$3)))+1)</f>
        <v>5.0000000000000044E-2</v>
      </c>
      <c r="P427" s="19">
        <f t="shared" si="6"/>
        <v>0</v>
      </c>
      <c r="Q4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7" s="20">
        <f>IF(ISBLANK(N427),,IF(ISBLANK(H427),,(IF(N427="WON-EW",((((O427-1)*K427)*'month 2'!$B$2)+('month 2'!$B$2*(O427-1))),IF(N427="WON",((((O427-1)*K427)*'month 2'!$B$2)+('month 2'!$B$2*(O427-1))),IF(N427="PLACED",((((O427-1)*K427)*'month 2'!$B$2)-'month 2'!$B$2),IF(K427=0,-'month 2'!$B$2,IF(K427=0,-'month 2'!$B$2,-('month 2'!$B$2*2)))))))*D427))</f>
        <v>0</v>
      </c>
    </row>
    <row r="428" spans="9:18" ht="15" x14ac:dyDescent="0.2">
      <c r="I428" s="10"/>
      <c r="J428" s="10"/>
      <c r="K428" s="10"/>
      <c r="N428" s="7"/>
      <c r="O428" s="19">
        <f>((H428-1)*(1-(IF(I428="no",0,'month 2'!$B$3)))+1)</f>
        <v>5.0000000000000044E-2</v>
      </c>
      <c r="P428" s="19">
        <f t="shared" si="6"/>
        <v>0</v>
      </c>
      <c r="Q4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8" s="20">
        <f>IF(ISBLANK(N428),,IF(ISBLANK(H428),,(IF(N428="WON-EW",((((O428-1)*K428)*'month 2'!$B$2)+('month 2'!$B$2*(O428-1))),IF(N428="WON",((((O428-1)*K428)*'month 2'!$B$2)+('month 2'!$B$2*(O428-1))),IF(N428="PLACED",((((O428-1)*K428)*'month 2'!$B$2)-'month 2'!$B$2),IF(K428=0,-'month 2'!$B$2,IF(K428=0,-'month 2'!$B$2,-('month 2'!$B$2*2)))))))*D428))</f>
        <v>0</v>
      </c>
    </row>
    <row r="429" spans="9:18" ht="15" x14ac:dyDescent="0.2">
      <c r="I429" s="10"/>
      <c r="J429" s="10"/>
      <c r="K429" s="10"/>
      <c r="N429" s="7"/>
      <c r="O429" s="19">
        <f>((H429-1)*(1-(IF(I429="no",0,'month 2'!$B$3)))+1)</f>
        <v>5.0000000000000044E-2</v>
      </c>
      <c r="P429" s="19">
        <f t="shared" si="6"/>
        <v>0</v>
      </c>
      <c r="Q4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9" s="20">
        <f>IF(ISBLANK(N429),,IF(ISBLANK(H429),,(IF(N429="WON-EW",((((O429-1)*K429)*'month 2'!$B$2)+('month 2'!$B$2*(O429-1))),IF(N429="WON",((((O429-1)*K429)*'month 2'!$B$2)+('month 2'!$B$2*(O429-1))),IF(N429="PLACED",((((O429-1)*K429)*'month 2'!$B$2)-'month 2'!$B$2),IF(K429=0,-'month 2'!$B$2,IF(K429=0,-'month 2'!$B$2,-('month 2'!$B$2*2)))))))*D429))</f>
        <v>0</v>
      </c>
    </row>
    <row r="430" spans="9:18" ht="15" x14ac:dyDescent="0.2">
      <c r="I430" s="10"/>
      <c r="J430" s="10"/>
      <c r="K430" s="10"/>
      <c r="N430" s="7"/>
      <c r="O430" s="19">
        <f>((H430-1)*(1-(IF(I430="no",0,'month 2'!$B$3)))+1)</f>
        <v>5.0000000000000044E-2</v>
      </c>
      <c r="P430" s="19">
        <f t="shared" ref="P430:P493" si="7">D430*IF(J430="yes",2,1)</f>
        <v>0</v>
      </c>
      <c r="Q4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0" s="20">
        <f>IF(ISBLANK(N430),,IF(ISBLANK(H430),,(IF(N430="WON-EW",((((O430-1)*K430)*'month 2'!$B$2)+('month 2'!$B$2*(O430-1))),IF(N430="WON",((((O430-1)*K430)*'month 2'!$B$2)+('month 2'!$B$2*(O430-1))),IF(N430="PLACED",((((O430-1)*K430)*'month 2'!$B$2)-'month 2'!$B$2),IF(K430=0,-'month 2'!$B$2,IF(K430=0,-'month 2'!$B$2,-('month 2'!$B$2*2)))))))*D430))</f>
        <v>0</v>
      </c>
    </row>
    <row r="431" spans="9:18" ht="15" x14ac:dyDescent="0.2">
      <c r="I431" s="10"/>
      <c r="J431" s="10"/>
      <c r="K431" s="10"/>
      <c r="N431" s="7"/>
      <c r="O431" s="19">
        <f>((H431-1)*(1-(IF(I431="no",0,'month 2'!$B$3)))+1)</f>
        <v>5.0000000000000044E-2</v>
      </c>
      <c r="P431" s="19">
        <f t="shared" si="7"/>
        <v>0</v>
      </c>
      <c r="Q4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1" s="20">
        <f>IF(ISBLANK(N431),,IF(ISBLANK(H431),,(IF(N431="WON-EW",((((O431-1)*K431)*'month 2'!$B$2)+('month 2'!$B$2*(O431-1))),IF(N431="WON",((((O431-1)*K431)*'month 2'!$B$2)+('month 2'!$B$2*(O431-1))),IF(N431="PLACED",((((O431-1)*K431)*'month 2'!$B$2)-'month 2'!$B$2),IF(K431=0,-'month 2'!$B$2,IF(K431=0,-'month 2'!$B$2,-('month 2'!$B$2*2)))))))*D431))</f>
        <v>0</v>
      </c>
    </row>
    <row r="432" spans="9:18" ht="15" x14ac:dyDescent="0.2">
      <c r="I432" s="10"/>
      <c r="J432" s="10"/>
      <c r="K432" s="10"/>
      <c r="N432" s="7"/>
      <c r="O432" s="19">
        <f>((H432-1)*(1-(IF(I432="no",0,'month 2'!$B$3)))+1)</f>
        <v>5.0000000000000044E-2</v>
      </c>
      <c r="P432" s="19">
        <f t="shared" si="7"/>
        <v>0</v>
      </c>
      <c r="Q4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2" s="20">
        <f>IF(ISBLANK(N432),,IF(ISBLANK(H432),,(IF(N432="WON-EW",((((O432-1)*K432)*'month 2'!$B$2)+('month 2'!$B$2*(O432-1))),IF(N432="WON",((((O432-1)*K432)*'month 2'!$B$2)+('month 2'!$B$2*(O432-1))),IF(N432="PLACED",((((O432-1)*K432)*'month 2'!$B$2)-'month 2'!$B$2),IF(K432=0,-'month 2'!$B$2,IF(K432=0,-'month 2'!$B$2,-('month 2'!$B$2*2)))))))*D432))</f>
        <v>0</v>
      </c>
    </row>
    <row r="433" spans="9:18" ht="15" x14ac:dyDescent="0.2">
      <c r="I433" s="10"/>
      <c r="J433" s="10"/>
      <c r="K433" s="10"/>
      <c r="N433" s="7"/>
      <c r="O433" s="19">
        <f>((H433-1)*(1-(IF(I433="no",0,'month 2'!$B$3)))+1)</f>
        <v>5.0000000000000044E-2</v>
      </c>
      <c r="P433" s="19">
        <f t="shared" si="7"/>
        <v>0</v>
      </c>
      <c r="Q4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3" s="20">
        <f>IF(ISBLANK(N433),,IF(ISBLANK(H433),,(IF(N433="WON-EW",((((O433-1)*K433)*'month 2'!$B$2)+('month 2'!$B$2*(O433-1))),IF(N433="WON",((((O433-1)*K433)*'month 2'!$B$2)+('month 2'!$B$2*(O433-1))),IF(N433="PLACED",((((O433-1)*K433)*'month 2'!$B$2)-'month 2'!$B$2),IF(K433=0,-'month 2'!$B$2,IF(K433=0,-'month 2'!$B$2,-('month 2'!$B$2*2)))))))*D433))</f>
        <v>0</v>
      </c>
    </row>
    <row r="434" spans="9:18" ht="15" x14ac:dyDescent="0.2">
      <c r="I434" s="10"/>
      <c r="J434" s="10"/>
      <c r="K434" s="10"/>
      <c r="N434" s="7"/>
      <c r="O434" s="19">
        <f>((H434-1)*(1-(IF(I434="no",0,'month 2'!$B$3)))+1)</f>
        <v>5.0000000000000044E-2</v>
      </c>
      <c r="P434" s="19">
        <f t="shared" si="7"/>
        <v>0</v>
      </c>
      <c r="Q4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4" s="20">
        <f>IF(ISBLANK(N434),,IF(ISBLANK(H434),,(IF(N434="WON-EW",((((O434-1)*K434)*'month 2'!$B$2)+('month 2'!$B$2*(O434-1))),IF(N434="WON",((((O434-1)*K434)*'month 2'!$B$2)+('month 2'!$B$2*(O434-1))),IF(N434="PLACED",((((O434-1)*K434)*'month 2'!$B$2)-'month 2'!$B$2),IF(K434=0,-'month 2'!$B$2,IF(K434=0,-'month 2'!$B$2,-('month 2'!$B$2*2)))))))*D434))</f>
        <v>0</v>
      </c>
    </row>
    <row r="435" spans="9:18" ht="15" x14ac:dyDescent="0.2">
      <c r="I435" s="10"/>
      <c r="J435" s="10"/>
      <c r="K435" s="10"/>
      <c r="N435" s="7"/>
      <c r="O435" s="19">
        <f>((H435-1)*(1-(IF(I435="no",0,'month 2'!$B$3)))+1)</f>
        <v>5.0000000000000044E-2</v>
      </c>
      <c r="P435" s="19">
        <f t="shared" si="7"/>
        <v>0</v>
      </c>
      <c r="Q4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5" s="20">
        <f>IF(ISBLANK(N435),,IF(ISBLANK(H435),,(IF(N435="WON-EW",((((O435-1)*K435)*'month 2'!$B$2)+('month 2'!$B$2*(O435-1))),IF(N435="WON",((((O435-1)*K435)*'month 2'!$B$2)+('month 2'!$B$2*(O435-1))),IF(N435="PLACED",((((O435-1)*K435)*'month 2'!$B$2)-'month 2'!$B$2),IF(K435=0,-'month 2'!$B$2,IF(K435=0,-'month 2'!$B$2,-('month 2'!$B$2*2)))))))*D435))</f>
        <v>0</v>
      </c>
    </row>
    <row r="436" spans="9:18" ht="15" x14ac:dyDescent="0.2">
      <c r="I436" s="10"/>
      <c r="J436" s="10"/>
      <c r="K436" s="10"/>
      <c r="N436" s="7"/>
      <c r="O436" s="19">
        <f>((H436-1)*(1-(IF(I436="no",0,'month 2'!$B$3)))+1)</f>
        <v>5.0000000000000044E-2</v>
      </c>
      <c r="P436" s="19">
        <f t="shared" si="7"/>
        <v>0</v>
      </c>
      <c r="Q4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6" s="20">
        <f>IF(ISBLANK(N436),,IF(ISBLANK(H436),,(IF(N436="WON-EW",((((O436-1)*K436)*'month 2'!$B$2)+('month 2'!$B$2*(O436-1))),IF(N436="WON",((((O436-1)*K436)*'month 2'!$B$2)+('month 2'!$B$2*(O436-1))),IF(N436="PLACED",((((O436-1)*K436)*'month 2'!$B$2)-'month 2'!$B$2),IF(K436=0,-'month 2'!$B$2,IF(K436=0,-'month 2'!$B$2,-('month 2'!$B$2*2)))))))*D436))</f>
        <v>0</v>
      </c>
    </row>
    <row r="437" spans="9:18" ht="15" x14ac:dyDescent="0.2">
      <c r="I437" s="10"/>
      <c r="J437" s="10"/>
      <c r="K437" s="10"/>
      <c r="N437" s="7"/>
      <c r="O437" s="19">
        <f>((H437-1)*(1-(IF(I437="no",0,'month 2'!$B$3)))+1)</f>
        <v>5.0000000000000044E-2</v>
      </c>
      <c r="P437" s="19">
        <f t="shared" si="7"/>
        <v>0</v>
      </c>
      <c r="Q4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7" s="20">
        <f>IF(ISBLANK(N437),,IF(ISBLANK(H437),,(IF(N437="WON-EW",((((O437-1)*K437)*'month 2'!$B$2)+('month 2'!$B$2*(O437-1))),IF(N437="WON",((((O437-1)*K437)*'month 2'!$B$2)+('month 2'!$B$2*(O437-1))),IF(N437="PLACED",((((O437-1)*K437)*'month 2'!$B$2)-'month 2'!$B$2),IF(K437=0,-'month 2'!$B$2,IF(K437=0,-'month 2'!$B$2,-('month 2'!$B$2*2)))))))*D437))</f>
        <v>0</v>
      </c>
    </row>
    <row r="438" spans="9:18" ht="15" x14ac:dyDescent="0.2">
      <c r="I438" s="10"/>
      <c r="J438" s="10"/>
      <c r="K438" s="10"/>
      <c r="N438" s="7"/>
      <c r="O438" s="19">
        <f>((H438-1)*(1-(IF(I438="no",0,'month 2'!$B$3)))+1)</f>
        <v>5.0000000000000044E-2</v>
      </c>
      <c r="P438" s="19">
        <f t="shared" si="7"/>
        <v>0</v>
      </c>
      <c r="Q4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8" s="20">
        <f>IF(ISBLANK(N438),,IF(ISBLANK(H438),,(IF(N438="WON-EW",((((O438-1)*K438)*'month 2'!$B$2)+('month 2'!$B$2*(O438-1))),IF(N438="WON",((((O438-1)*K438)*'month 2'!$B$2)+('month 2'!$B$2*(O438-1))),IF(N438="PLACED",((((O438-1)*K438)*'month 2'!$B$2)-'month 2'!$B$2),IF(K438=0,-'month 2'!$B$2,IF(K438=0,-'month 2'!$B$2,-('month 2'!$B$2*2)))))))*D438))</f>
        <v>0</v>
      </c>
    </row>
    <row r="439" spans="9:18" ht="15" x14ac:dyDescent="0.2">
      <c r="I439" s="10"/>
      <c r="J439" s="10"/>
      <c r="K439" s="10"/>
      <c r="N439" s="7"/>
      <c r="O439" s="19">
        <f>((H439-1)*(1-(IF(I439="no",0,'month 2'!$B$3)))+1)</f>
        <v>5.0000000000000044E-2</v>
      </c>
      <c r="P439" s="19">
        <f t="shared" si="7"/>
        <v>0</v>
      </c>
      <c r="Q4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9" s="20">
        <f>IF(ISBLANK(N439),,IF(ISBLANK(H439),,(IF(N439="WON-EW",((((O439-1)*K439)*'month 2'!$B$2)+('month 2'!$B$2*(O439-1))),IF(N439="WON",((((O439-1)*K439)*'month 2'!$B$2)+('month 2'!$B$2*(O439-1))),IF(N439="PLACED",((((O439-1)*K439)*'month 2'!$B$2)-'month 2'!$B$2),IF(K439=0,-'month 2'!$B$2,IF(K439=0,-'month 2'!$B$2,-('month 2'!$B$2*2)))))))*D439))</f>
        <v>0</v>
      </c>
    </row>
    <row r="440" spans="9:18" ht="15" x14ac:dyDescent="0.2">
      <c r="I440" s="10"/>
      <c r="J440" s="10"/>
      <c r="K440" s="10"/>
      <c r="N440" s="7"/>
      <c r="O440" s="19">
        <f>((H440-1)*(1-(IF(I440="no",0,'month 2'!$B$3)))+1)</f>
        <v>5.0000000000000044E-2</v>
      </c>
      <c r="P440" s="19">
        <f t="shared" si="7"/>
        <v>0</v>
      </c>
      <c r="Q4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0" s="20">
        <f>IF(ISBLANK(N440),,IF(ISBLANK(H440),,(IF(N440="WON-EW",((((O440-1)*K440)*'month 2'!$B$2)+('month 2'!$B$2*(O440-1))),IF(N440="WON",((((O440-1)*K440)*'month 2'!$B$2)+('month 2'!$B$2*(O440-1))),IF(N440="PLACED",((((O440-1)*K440)*'month 2'!$B$2)-'month 2'!$B$2),IF(K440=0,-'month 2'!$B$2,IF(K440=0,-'month 2'!$B$2,-('month 2'!$B$2*2)))))))*D440))</f>
        <v>0</v>
      </c>
    </row>
    <row r="441" spans="9:18" ht="15" x14ac:dyDescent="0.2">
      <c r="I441" s="10"/>
      <c r="J441" s="10"/>
      <c r="K441" s="10"/>
      <c r="N441" s="7"/>
      <c r="O441" s="19">
        <f>((H441-1)*(1-(IF(I441="no",0,'month 2'!$B$3)))+1)</f>
        <v>5.0000000000000044E-2</v>
      </c>
      <c r="P441" s="19">
        <f t="shared" si="7"/>
        <v>0</v>
      </c>
      <c r="Q4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1" s="20">
        <f>IF(ISBLANK(N441),,IF(ISBLANK(H441),,(IF(N441="WON-EW",((((O441-1)*K441)*'month 2'!$B$2)+('month 2'!$B$2*(O441-1))),IF(N441="WON",((((O441-1)*K441)*'month 2'!$B$2)+('month 2'!$B$2*(O441-1))),IF(N441="PLACED",((((O441-1)*K441)*'month 2'!$B$2)-'month 2'!$B$2),IF(K441=0,-'month 2'!$B$2,IF(K441=0,-'month 2'!$B$2,-('month 2'!$B$2*2)))))))*D441))</f>
        <v>0</v>
      </c>
    </row>
    <row r="442" spans="9:18" ht="15" x14ac:dyDescent="0.2">
      <c r="I442" s="10"/>
      <c r="J442" s="10"/>
      <c r="K442" s="10"/>
      <c r="N442" s="7"/>
      <c r="O442" s="19">
        <f>((H442-1)*(1-(IF(I442="no",0,'month 2'!$B$3)))+1)</f>
        <v>5.0000000000000044E-2</v>
      </c>
      <c r="P442" s="19">
        <f t="shared" si="7"/>
        <v>0</v>
      </c>
      <c r="Q4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2" s="20">
        <f>IF(ISBLANK(N442),,IF(ISBLANK(H442),,(IF(N442="WON-EW",((((O442-1)*K442)*'month 2'!$B$2)+('month 2'!$B$2*(O442-1))),IF(N442="WON",((((O442-1)*K442)*'month 2'!$B$2)+('month 2'!$B$2*(O442-1))),IF(N442="PLACED",((((O442-1)*K442)*'month 2'!$B$2)-'month 2'!$B$2),IF(K442=0,-'month 2'!$B$2,IF(K442=0,-'month 2'!$B$2,-('month 2'!$B$2*2)))))))*D442))</f>
        <v>0</v>
      </c>
    </row>
    <row r="443" spans="9:18" ht="15" x14ac:dyDescent="0.2">
      <c r="I443" s="10"/>
      <c r="J443" s="10"/>
      <c r="K443" s="10"/>
      <c r="N443" s="7"/>
      <c r="O443" s="19">
        <f>((H443-1)*(1-(IF(I443="no",0,'month 2'!$B$3)))+1)</f>
        <v>5.0000000000000044E-2</v>
      </c>
      <c r="P443" s="19">
        <f t="shared" si="7"/>
        <v>0</v>
      </c>
      <c r="Q4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3" s="20">
        <f>IF(ISBLANK(N443),,IF(ISBLANK(H443),,(IF(N443="WON-EW",((((O443-1)*K443)*'month 2'!$B$2)+('month 2'!$B$2*(O443-1))),IF(N443="WON",((((O443-1)*K443)*'month 2'!$B$2)+('month 2'!$B$2*(O443-1))),IF(N443="PLACED",((((O443-1)*K443)*'month 2'!$B$2)-'month 2'!$B$2),IF(K443=0,-'month 2'!$B$2,IF(K443=0,-'month 2'!$B$2,-('month 2'!$B$2*2)))))))*D443))</f>
        <v>0</v>
      </c>
    </row>
    <row r="444" spans="9:18" ht="15" x14ac:dyDescent="0.2">
      <c r="I444" s="10"/>
      <c r="J444" s="10"/>
      <c r="K444" s="10"/>
      <c r="N444" s="7"/>
      <c r="O444" s="19">
        <f>((H444-1)*(1-(IF(I444="no",0,'month 2'!$B$3)))+1)</f>
        <v>5.0000000000000044E-2</v>
      </c>
      <c r="P444" s="19">
        <f t="shared" si="7"/>
        <v>0</v>
      </c>
      <c r="Q4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4" s="20">
        <f>IF(ISBLANK(N444),,IF(ISBLANK(H444),,(IF(N444="WON-EW",((((O444-1)*K444)*'month 2'!$B$2)+('month 2'!$B$2*(O444-1))),IF(N444="WON",((((O444-1)*K444)*'month 2'!$B$2)+('month 2'!$B$2*(O444-1))),IF(N444="PLACED",((((O444-1)*K444)*'month 2'!$B$2)-'month 2'!$B$2),IF(K444=0,-'month 2'!$B$2,IF(K444=0,-'month 2'!$B$2,-('month 2'!$B$2*2)))))))*D444))</f>
        <v>0</v>
      </c>
    </row>
    <row r="445" spans="9:18" ht="15" x14ac:dyDescent="0.2">
      <c r="I445" s="10"/>
      <c r="J445" s="10"/>
      <c r="K445" s="10"/>
      <c r="N445" s="7"/>
      <c r="O445" s="19">
        <f>((H445-1)*(1-(IF(I445="no",0,'month 2'!$B$3)))+1)</f>
        <v>5.0000000000000044E-2</v>
      </c>
      <c r="P445" s="19">
        <f t="shared" si="7"/>
        <v>0</v>
      </c>
      <c r="Q4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5" s="20">
        <f>IF(ISBLANK(N445),,IF(ISBLANK(H445),,(IF(N445="WON-EW",((((O445-1)*K445)*'month 2'!$B$2)+('month 2'!$B$2*(O445-1))),IF(N445="WON",((((O445-1)*K445)*'month 2'!$B$2)+('month 2'!$B$2*(O445-1))),IF(N445="PLACED",((((O445-1)*K445)*'month 2'!$B$2)-'month 2'!$B$2),IF(K445=0,-'month 2'!$B$2,IF(K445=0,-'month 2'!$B$2,-('month 2'!$B$2*2)))))))*D445))</f>
        <v>0</v>
      </c>
    </row>
    <row r="446" spans="9:18" ht="15" x14ac:dyDescent="0.2">
      <c r="I446" s="10"/>
      <c r="J446" s="10"/>
      <c r="K446" s="10"/>
      <c r="N446" s="7"/>
      <c r="O446" s="19">
        <f>((H446-1)*(1-(IF(I446="no",0,'month 2'!$B$3)))+1)</f>
        <v>5.0000000000000044E-2</v>
      </c>
      <c r="P446" s="19">
        <f t="shared" si="7"/>
        <v>0</v>
      </c>
      <c r="Q4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6" s="20">
        <f>IF(ISBLANK(N446),,IF(ISBLANK(H446),,(IF(N446="WON-EW",((((O446-1)*K446)*'month 2'!$B$2)+('month 2'!$B$2*(O446-1))),IF(N446="WON",((((O446-1)*K446)*'month 2'!$B$2)+('month 2'!$B$2*(O446-1))),IF(N446="PLACED",((((O446-1)*K446)*'month 2'!$B$2)-'month 2'!$B$2),IF(K446=0,-'month 2'!$B$2,IF(K446=0,-'month 2'!$B$2,-('month 2'!$B$2*2)))))))*D446))</f>
        <v>0</v>
      </c>
    </row>
    <row r="447" spans="9:18" ht="15" x14ac:dyDescent="0.2">
      <c r="I447" s="10"/>
      <c r="J447" s="10"/>
      <c r="K447" s="10"/>
      <c r="N447" s="7"/>
      <c r="O447" s="19">
        <f>((H447-1)*(1-(IF(I447="no",0,'month 2'!$B$3)))+1)</f>
        <v>5.0000000000000044E-2</v>
      </c>
      <c r="P447" s="19">
        <f t="shared" si="7"/>
        <v>0</v>
      </c>
      <c r="Q4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7" s="20">
        <f>IF(ISBLANK(N447),,IF(ISBLANK(H447),,(IF(N447="WON-EW",((((O447-1)*K447)*'month 2'!$B$2)+('month 2'!$B$2*(O447-1))),IF(N447="WON",((((O447-1)*K447)*'month 2'!$B$2)+('month 2'!$B$2*(O447-1))),IF(N447="PLACED",((((O447-1)*K447)*'month 2'!$B$2)-'month 2'!$B$2),IF(K447=0,-'month 2'!$B$2,IF(K447=0,-'month 2'!$B$2,-('month 2'!$B$2*2)))))))*D447))</f>
        <v>0</v>
      </c>
    </row>
    <row r="448" spans="9:18" ht="15" x14ac:dyDescent="0.2">
      <c r="I448" s="10"/>
      <c r="J448" s="10"/>
      <c r="K448" s="10"/>
      <c r="N448" s="7"/>
      <c r="O448" s="19">
        <f>((H448-1)*(1-(IF(I448="no",0,'month 2'!$B$3)))+1)</f>
        <v>5.0000000000000044E-2</v>
      </c>
      <c r="P448" s="19">
        <f t="shared" si="7"/>
        <v>0</v>
      </c>
      <c r="Q4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8" s="20">
        <f>IF(ISBLANK(N448),,IF(ISBLANK(H448),,(IF(N448="WON-EW",((((O448-1)*K448)*'month 2'!$B$2)+('month 2'!$B$2*(O448-1))),IF(N448="WON",((((O448-1)*K448)*'month 2'!$B$2)+('month 2'!$B$2*(O448-1))),IF(N448="PLACED",((((O448-1)*K448)*'month 2'!$B$2)-'month 2'!$B$2),IF(K448=0,-'month 2'!$B$2,IF(K448=0,-'month 2'!$B$2,-('month 2'!$B$2*2)))))))*D448))</f>
        <v>0</v>
      </c>
    </row>
    <row r="449" spans="9:18" ht="15" x14ac:dyDescent="0.2">
      <c r="I449" s="10"/>
      <c r="J449" s="10"/>
      <c r="K449" s="10"/>
      <c r="N449" s="7"/>
      <c r="O449" s="19">
        <f>((H449-1)*(1-(IF(I449="no",0,'month 2'!$B$3)))+1)</f>
        <v>5.0000000000000044E-2</v>
      </c>
      <c r="P449" s="19">
        <f t="shared" si="7"/>
        <v>0</v>
      </c>
      <c r="Q4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9" s="20">
        <f>IF(ISBLANK(N449),,IF(ISBLANK(H449),,(IF(N449="WON-EW",((((O449-1)*K449)*'month 2'!$B$2)+('month 2'!$B$2*(O449-1))),IF(N449="WON",((((O449-1)*K449)*'month 2'!$B$2)+('month 2'!$B$2*(O449-1))),IF(N449="PLACED",((((O449-1)*K449)*'month 2'!$B$2)-'month 2'!$B$2),IF(K449=0,-'month 2'!$B$2,IF(K449=0,-'month 2'!$B$2,-('month 2'!$B$2*2)))))))*D449))</f>
        <v>0</v>
      </c>
    </row>
    <row r="450" spans="9:18" ht="15" x14ac:dyDescent="0.2">
      <c r="I450" s="10"/>
      <c r="J450" s="10"/>
      <c r="K450" s="10"/>
      <c r="N450" s="7"/>
      <c r="O450" s="19">
        <f>((H450-1)*(1-(IF(I450="no",0,'month 2'!$B$3)))+1)</f>
        <v>5.0000000000000044E-2</v>
      </c>
      <c r="P450" s="19">
        <f t="shared" si="7"/>
        <v>0</v>
      </c>
      <c r="Q4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0" s="20">
        <f>IF(ISBLANK(N450),,IF(ISBLANK(H450),,(IF(N450="WON-EW",((((O450-1)*K450)*'month 2'!$B$2)+('month 2'!$B$2*(O450-1))),IF(N450="WON",((((O450-1)*K450)*'month 2'!$B$2)+('month 2'!$B$2*(O450-1))),IF(N450="PLACED",((((O450-1)*K450)*'month 2'!$B$2)-'month 2'!$B$2),IF(K450=0,-'month 2'!$B$2,IF(K450=0,-'month 2'!$B$2,-('month 2'!$B$2*2)))))))*D450))</f>
        <v>0</v>
      </c>
    </row>
    <row r="451" spans="9:18" ht="15" x14ac:dyDescent="0.2">
      <c r="I451" s="10"/>
      <c r="J451" s="10"/>
      <c r="K451" s="10"/>
      <c r="N451" s="7"/>
      <c r="O451" s="19">
        <f>((H451-1)*(1-(IF(I451="no",0,'month 2'!$B$3)))+1)</f>
        <v>5.0000000000000044E-2</v>
      </c>
      <c r="P451" s="19">
        <f t="shared" si="7"/>
        <v>0</v>
      </c>
      <c r="Q4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1" s="20">
        <f>IF(ISBLANK(N451),,IF(ISBLANK(H451),,(IF(N451="WON-EW",((((O451-1)*K451)*'month 2'!$B$2)+('month 2'!$B$2*(O451-1))),IF(N451="WON",((((O451-1)*K451)*'month 2'!$B$2)+('month 2'!$B$2*(O451-1))),IF(N451="PLACED",((((O451-1)*K451)*'month 2'!$B$2)-'month 2'!$B$2),IF(K451=0,-'month 2'!$B$2,IF(K451=0,-'month 2'!$B$2,-('month 2'!$B$2*2)))))))*D451))</f>
        <v>0</v>
      </c>
    </row>
    <row r="452" spans="9:18" ht="15" x14ac:dyDescent="0.2">
      <c r="I452" s="10"/>
      <c r="J452" s="10"/>
      <c r="K452" s="10"/>
      <c r="N452" s="7"/>
      <c r="O452" s="19">
        <f>((H452-1)*(1-(IF(I452="no",0,'month 2'!$B$3)))+1)</f>
        <v>5.0000000000000044E-2</v>
      </c>
      <c r="P452" s="19">
        <f t="shared" si="7"/>
        <v>0</v>
      </c>
      <c r="Q4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2" s="20">
        <f>IF(ISBLANK(N452),,IF(ISBLANK(H452),,(IF(N452="WON-EW",((((O452-1)*K452)*'month 2'!$B$2)+('month 2'!$B$2*(O452-1))),IF(N452="WON",((((O452-1)*K452)*'month 2'!$B$2)+('month 2'!$B$2*(O452-1))),IF(N452="PLACED",((((O452-1)*K452)*'month 2'!$B$2)-'month 2'!$B$2),IF(K452=0,-'month 2'!$B$2,IF(K452=0,-'month 2'!$B$2,-('month 2'!$B$2*2)))))))*D452))</f>
        <v>0</v>
      </c>
    </row>
    <row r="453" spans="9:18" ht="15" x14ac:dyDescent="0.2">
      <c r="I453" s="10"/>
      <c r="J453" s="10"/>
      <c r="K453" s="10"/>
      <c r="N453" s="7"/>
      <c r="O453" s="19">
        <f>((H453-1)*(1-(IF(I453="no",0,'month 2'!$B$3)))+1)</f>
        <v>5.0000000000000044E-2</v>
      </c>
      <c r="P453" s="19">
        <f t="shared" si="7"/>
        <v>0</v>
      </c>
      <c r="Q4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3" s="20">
        <f>IF(ISBLANK(N453),,IF(ISBLANK(H453),,(IF(N453="WON-EW",((((O453-1)*K453)*'month 2'!$B$2)+('month 2'!$B$2*(O453-1))),IF(N453="WON",((((O453-1)*K453)*'month 2'!$B$2)+('month 2'!$B$2*(O453-1))),IF(N453="PLACED",((((O453-1)*K453)*'month 2'!$B$2)-'month 2'!$B$2),IF(K453=0,-'month 2'!$B$2,IF(K453=0,-'month 2'!$B$2,-('month 2'!$B$2*2)))))))*D453))</f>
        <v>0</v>
      </c>
    </row>
    <row r="454" spans="9:18" ht="15" x14ac:dyDescent="0.2">
      <c r="I454" s="10"/>
      <c r="J454" s="10"/>
      <c r="K454" s="10"/>
      <c r="N454" s="7"/>
      <c r="O454" s="19">
        <f>((H454-1)*(1-(IF(I454="no",0,'month 2'!$B$3)))+1)</f>
        <v>5.0000000000000044E-2</v>
      </c>
      <c r="P454" s="19">
        <f t="shared" si="7"/>
        <v>0</v>
      </c>
      <c r="Q4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4" s="20">
        <f>IF(ISBLANK(N454),,IF(ISBLANK(H454),,(IF(N454="WON-EW",((((O454-1)*K454)*'month 2'!$B$2)+('month 2'!$B$2*(O454-1))),IF(N454="WON",((((O454-1)*K454)*'month 2'!$B$2)+('month 2'!$B$2*(O454-1))),IF(N454="PLACED",((((O454-1)*K454)*'month 2'!$B$2)-'month 2'!$B$2),IF(K454=0,-'month 2'!$B$2,IF(K454=0,-'month 2'!$B$2,-('month 2'!$B$2*2)))))))*D454))</f>
        <v>0</v>
      </c>
    </row>
    <row r="455" spans="9:18" ht="15" x14ac:dyDescent="0.2">
      <c r="I455" s="10"/>
      <c r="J455" s="10"/>
      <c r="K455" s="10"/>
      <c r="N455" s="7"/>
      <c r="O455" s="19">
        <f>((H455-1)*(1-(IF(I455="no",0,'month 2'!$B$3)))+1)</f>
        <v>5.0000000000000044E-2</v>
      </c>
      <c r="P455" s="19">
        <f t="shared" si="7"/>
        <v>0</v>
      </c>
      <c r="Q4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5" s="20">
        <f>IF(ISBLANK(N455),,IF(ISBLANK(H455),,(IF(N455="WON-EW",((((O455-1)*K455)*'month 2'!$B$2)+('month 2'!$B$2*(O455-1))),IF(N455="WON",((((O455-1)*K455)*'month 2'!$B$2)+('month 2'!$B$2*(O455-1))),IF(N455="PLACED",((((O455-1)*K455)*'month 2'!$B$2)-'month 2'!$B$2),IF(K455=0,-'month 2'!$B$2,IF(K455=0,-'month 2'!$B$2,-('month 2'!$B$2*2)))))))*D455))</f>
        <v>0</v>
      </c>
    </row>
    <row r="456" spans="9:18" ht="15" x14ac:dyDescent="0.2">
      <c r="I456" s="10"/>
      <c r="J456" s="10"/>
      <c r="K456" s="10"/>
      <c r="N456" s="7"/>
      <c r="O456" s="19">
        <f>((H456-1)*(1-(IF(I456="no",0,'month 2'!$B$3)))+1)</f>
        <v>5.0000000000000044E-2</v>
      </c>
      <c r="P456" s="19">
        <f t="shared" si="7"/>
        <v>0</v>
      </c>
      <c r="Q4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6" s="20">
        <f>IF(ISBLANK(N456),,IF(ISBLANK(H456),,(IF(N456="WON-EW",((((O456-1)*K456)*'month 2'!$B$2)+('month 2'!$B$2*(O456-1))),IF(N456="WON",((((O456-1)*K456)*'month 2'!$B$2)+('month 2'!$B$2*(O456-1))),IF(N456="PLACED",((((O456-1)*K456)*'month 2'!$B$2)-'month 2'!$B$2),IF(K456=0,-'month 2'!$B$2,IF(K456=0,-'month 2'!$B$2,-('month 2'!$B$2*2)))))))*D456))</f>
        <v>0</v>
      </c>
    </row>
    <row r="457" spans="9:18" ht="15" x14ac:dyDescent="0.2">
      <c r="I457" s="10"/>
      <c r="J457" s="10"/>
      <c r="K457" s="10"/>
      <c r="N457" s="7"/>
      <c r="O457" s="19">
        <f>((H457-1)*(1-(IF(I457="no",0,'month 2'!$B$3)))+1)</f>
        <v>5.0000000000000044E-2</v>
      </c>
      <c r="P457" s="19">
        <f t="shared" si="7"/>
        <v>0</v>
      </c>
      <c r="Q4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7" s="20">
        <f>IF(ISBLANK(N457),,IF(ISBLANK(H457),,(IF(N457="WON-EW",((((O457-1)*K457)*'month 2'!$B$2)+('month 2'!$B$2*(O457-1))),IF(N457="WON",((((O457-1)*K457)*'month 2'!$B$2)+('month 2'!$B$2*(O457-1))),IF(N457="PLACED",((((O457-1)*K457)*'month 2'!$B$2)-'month 2'!$B$2),IF(K457=0,-'month 2'!$B$2,IF(K457=0,-'month 2'!$B$2,-('month 2'!$B$2*2)))))))*D457))</f>
        <v>0</v>
      </c>
    </row>
    <row r="458" spans="9:18" ht="15" x14ac:dyDescent="0.2">
      <c r="I458" s="10"/>
      <c r="J458" s="10"/>
      <c r="K458" s="10"/>
      <c r="N458" s="7"/>
      <c r="O458" s="19">
        <f>((H458-1)*(1-(IF(I458="no",0,'month 2'!$B$3)))+1)</f>
        <v>5.0000000000000044E-2</v>
      </c>
      <c r="P458" s="19">
        <f t="shared" si="7"/>
        <v>0</v>
      </c>
      <c r="Q4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8" s="20">
        <f>IF(ISBLANK(N458),,IF(ISBLANK(H458),,(IF(N458="WON-EW",((((O458-1)*K458)*'month 2'!$B$2)+('month 2'!$B$2*(O458-1))),IF(N458="WON",((((O458-1)*K458)*'month 2'!$B$2)+('month 2'!$B$2*(O458-1))),IF(N458="PLACED",((((O458-1)*K458)*'month 2'!$B$2)-'month 2'!$B$2),IF(K458=0,-'month 2'!$B$2,IF(K458=0,-'month 2'!$B$2,-('month 2'!$B$2*2)))))))*D458))</f>
        <v>0</v>
      </c>
    </row>
    <row r="459" spans="9:18" ht="15" x14ac:dyDescent="0.2">
      <c r="I459" s="10"/>
      <c r="J459" s="10"/>
      <c r="K459" s="10"/>
      <c r="N459" s="7"/>
      <c r="O459" s="19">
        <f>((H459-1)*(1-(IF(I459="no",0,'month 2'!$B$3)))+1)</f>
        <v>5.0000000000000044E-2</v>
      </c>
      <c r="P459" s="19">
        <f t="shared" si="7"/>
        <v>0</v>
      </c>
      <c r="Q4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9" s="20">
        <f>IF(ISBLANK(N459),,IF(ISBLANK(H459),,(IF(N459="WON-EW",((((O459-1)*K459)*'month 2'!$B$2)+('month 2'!$B$2*(O459-1))),IF(N459="WON",((((O459-1)*K459)*'month 2'!$B$2)+('month 2'!$B$2*(O459-1))),IF(N459="PLACED",((((O459-1)*K459)*'month 2'!$B$2)-'month 2'!$B$2),IF(K459=0,-'month 2'!$B$2,IF(K459=0,-'month 2'!$B$2,-('month 2'!$B$2*2)))))))*D459))</f>
        <v>0</v>
      </c>
    </row>
    <row r="460" spans="9:18" ht="15" x14ac:dyDescent="0.2">
      <c r="I460" s="10"/>
      <c r="J460" s="10"/>
      <c r="K460" s="10"/>
      <c r="N460" s="7"/>
      <c r="O460" s="19">
        <f>((H460-1)*(1-(IF(I460="no",0,'month 2'!$B$3)))+1)</f>
        <v>5.0000000000000044E-2</v>
      </c>
      <c r="P460" s="19">
        <f t="shared" si="7"/>
        <v>0</v>
      </c>
      <c r="Q4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0" s="20">
        <f>IF(ISBLANK(N460),,IF(ISBLANK(H460),,(IF(N460="WON-EW",((((O460-1)*K460)*'month 2'!$B$2)+('month 2'!$B$2*(O460-1))),IF(N460="WON",((((O460-1)*K460)*'month 2'!$B$2)+('month 2'!$B$2*(O460-1))),IF(N460="PLACED",((((O460-1)*K460)*'month 2'!$B$2)-'month 2'!$B$2),IF(K460=0,-'month 2'!$B$2,IF(K460=0,-'month 2'!$B$2,-('month 2'!$B$2*2)))))))*D460))</f>
        <v>0</v>
      </c>
    </row>
    <row r="461" spans="9:18" ht="15" x14ac:dyDescent="0.2">
      <c r="I461" s="10"/>
      <c r="J461" s="10"/>
      <c r="K461" s="10"/>
      <c r="N461" s="7"/>
      <c r="O461" s="19">
        <f>((H461-1)*(1-(IF(I461="no",0,'month 2'!$B$3)))+1)</f>
        <v>5.0000000000000044E-2</v>
      </c>
      <c r="P461" s="19">
        <f t="shared" si="7"/>
        <v>0</v>
      </c>
      <c r="Q4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1" s="20">
        <f>IF(ISBLANK(N461),,IF(ISBLANK(H461),,(IF(N461="WON-EW",((((O461-1)*K461)*'month 2'!$B$2)+('month 2'!$B$2*(O461-1))),IF(N461="WON",((((O461-1)*K461)*'month 2'!$B$2)+('month 2'!$B$2*(O461-1))),IF(N461="PLACED",((((O461-1)*K461)*'month 2'!$B$2)-'month 2'!$B$2),IF(K461=0,-'month 2'!$B$2,IF(K461=0,-'month 2'!$B$2,-('month 2'!$B$2*2)))))))*D461))</f>
        <v>0</v>
      </c>
    </row>
    <row r="462" spans="9:18" ht="15" x14ac:dyDescent="0.2">
      <c r="I462" s="10"/>
      <c r="J462" s="10"/>
      <c r="K462" s="10"/>
      <c r="N462" s="7"/>
      <c r="O462" s="19">
        <f>((H462-1)*(1-(IF(I462="no",0,'month 2'!$B$3)))+1)</f>
        <v>5.0000000000000044E-2</v>
      </c>
      <c r="P462" s="19">
        <f t="shared" si="7"/>
        <v>0</v>
      </c>
      <c r="Q4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2" s="20">
        <f>IF(ISBLANK(N462),,IF(ISBLANK(H462),,(IF(N462="WON-EW",((((O462-1)*K462)*'month 2'!$B$2)+('month 2'!$B$2*(O462-1))),IF(N462="WON",((((O462-1)*K462)*'month 2'!$B$2)+('month 2'!$B$2*(O462-1))),IF(N462="PLACED",((((O462-1)*K462)*'month 2'!$B$2)-'month 2'!$B$2),IF(K462=0,-'month 2'!$B$2,IF(K462=0,-'month 2'!$B$2,-('month 2'!$B$2*2)))))))*D462))</f>
        <v>0</v>
      </c>
    </row>
    <row r="463" spans="9:18" ht="15" x14ac:dyDescent="0.2">
      <c r="I463" s="10"/>
      <c r="J463" s="10"/>
      <c r="K463" s="10"/>
      <c r="N463" s="7"/>
      <c r="O463" s="19">
        <f>((H463-1)*(1-(IF(I463="no",0,'month 2'!$B$3)))+1)</f>
        <v>5.0000000000000044E-2</v>
      </c>
      <c r="P463" s="19">
        <f t="shared" si="7"/>
        <v>0</v>
      </c>
      <c r="Q4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3" s="20">
        <f>IF(ISBLANK(N463),,IF(ISBLANK(H463),,(IF(N463="WON-EW",((((O463-1)*K463)*'month 2'!$B$2)+('month 2'!$B$2*(O463-1))),IF(N463="WON",((((O463-1)*K463)*'month 2'!$B$2)+('month 2'!$B$2*(O463-1))),IF(N463="PLACED",((((O463-1)*K463)*'month 2'!$B$2)-'month 2'!$B$2),IF(K463=0,-'month 2'!$B$2,IF(K463=0,-'month 2'!$B$2,-('month 2'!$B$2*2)))))))*D463))</f>
        <v>0</v>
      </c>
    </row>
    <row r="464" spans="9:18" ht="15" x14ac:dyDescent="0.2">
      <c r="I464" s="10"/>
      <c r="J464" s="10"/>
      <c r="K464" s="10"/>
      <c r="N464" s="7"/>
      <c r="O464" s="19">
        <f>((H464-1)*(1-(IF(I464="no",0,'month 2'!$B$3)))+1)</f>
        <v>5.0000000000000044E-2</v>
      </c>
      <c r="P464" s="19">
        <f t="shared" si="7"/>
        <v>0</v>
      </c>
      <c r="Q4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4" s="20">
        <f>IF(ISBLANK(N464),,IF(ISBLANK(H464),,(IF(N464="WON-EW",((((O464-1)*K464)*'month 2'!$B$2)+('month 2'!$B$2*(O464-1))),IF(N464="WON",((((O464-1)*K464)*'month 2'!$B$2)+('month 2'!$B$2*(O464-1))),IF(N464="PLACED",((((O464-1)*K464)*'month 2'!$B$2)-'month 2'!$B$2),IF(K464=0,-'month 2'!$B$2,IF(K464=0,-'month 2'!$B$2,-('month 2'!$B$2*2)))))))*D464))</f>
        <v>0</v>
      </c>
    </row>
    <row r="465" spans="9:18" ht="15" x14ac:dyDescent="0.2">
      <c r="I465" s="10"/>
      <c r="J465" s="10"/>
      <c r="K465" s="10"/>
      <c r="N465" s="7"/>
      <c r="O465" s="19">
        <f>((H465-1)*(1-(IF(I465="no",0,'month 2'!$B$3)))+1)</f>
        <v>5.0000000000000044E-2</v>
      </c>
      <c r="P465" s="19">
        <f t="shared" si="7"/>
        <v>0</v>
      </c>
      <c r="Q4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5" s="20">
        <f>IF(ISBLANK(N465),,IF(ISBLANK(H465),,(IF(N465="WON-EW",((((O465-1)*K465)*'month 2'!$B$2)+('month 2'!$B$2*(O465-1))),IF(N465="WON",((((O465-1)*K465)*'month 2'!$B$2)+('month 2'!$B$2*(O465-1))),IF(N465="PLACED",((((O465-1)*K465)*'month 2'!$B$2)-'month 2'!$B$2),IF(K465=0,-'month 2'!$B$2,IF(K465=0,-'month 2'!$B$2,-('month 2'!$B$2*2)))))))*D465))</f>
        <v>0</v>
      </c>
    </row>
    <row r="466" spans="9:18" ht="15" x14ac:dyDescent="0.2">
      <c r="I466" s="10"/>
      <c r="J466" s="10"/>
      <c r="K466" s="10"/>
      <c r="N466" s="7"/>
      <c r="O466" s="19">
        <f>((H466-1)*(1-(IF(I466="no",0,'month 2'!$B$3)))+1)</f>
        <v>5.0000000000000044E-2</v>
      </c>
      <c r="P466" s="19">
        <f t="shared" si="7"/>
        <v>0</v>
      </c>
      <c r="Q4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6" s="20">
        <f>IF(ISBLANK(N466),,IF(ISBLANK(H466),,(IF(N466="WON-EW",((((O466-1)*K466)*'month 2'!$B$2)+('month 2'!$B$2*(O466-1))),IF(N466="WON",((((O466-1)*K466)*'month 2'!$B$2)+('month 2'!$B$2*(O466-1))),IF(N466="PLACED",((((O466-1)*K466)*'month 2'!$B$2)-'month 2'!$B$2),IF(K466=0,-'month 2'!$B$2,IF(K466=0,-'month 2'!$B$2,-('month 2'!$B$2*2)))))))*D466))</f>
        <v>0</v>
      </c>
    </row>
    <row r="467" spans="9:18" ht="15" x14ac:dyDescent="0.2">
      <c r="I467" s="10"/>
      <c r="J467" s="10"/>
      <c r="K467" s="10"/>
      <c r="N467" s="7"/>
      <c r="O467" s="19">
        <f>((H467-1)*(1-(IF(I467="no",0,'month 2'!$B$3)))+1)</f>
        <v>5.0000000000000044E-2</v>
      </c>
      <c r="P467" s="19">
        <f t="shared" si="7"/>
        <v>0</v>
      </c>
      <c r="Q4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7" s="20">
        <f>IF(ISBLANK(N467),,IF(ISBLANK(H467),,(IF(N467="WON-EW",((((O467-1)*K467)*'month 2'!$B$2)+('month 2'!$B$2*(O467-1))),IF(N467="WON",((((O467-1)*K467)*'month 2'!$B$2)+('month 2'!$B$2*(O467-1))),IF(N467="PLACED",((((O467-1)*K467)*'month 2'!$B$2)-'month 2'!$B$2),IF(K467=0,-'month 2'!$B$2,IF(K467=0,-'month 2'!$B$2,-('month 2'!$B$2*2)))))))*D467))</f>
        <v>0</v>
      </c>
    </row>
    <row r="468" spans="9:18" ht="15" x14ac:dyDescent="0.2">
      <c r="I468" s="10"/>
      <c r="J468" s="10"/>
      <c r="K468" s="10"/>
      <c r="N468" s="7"/>
      <c r="O468" s="19">
        <f>((H468-1)*(1-(IF(I468="no",0,'month 2'!$B$3)))+1)</f>
        <v>5.0000000000000044E-2</v>
      </c>
      <c r="P468" s="19">
        <f t="shared" si="7"/>
        <v>0</v>
      </c>
      <c r="Q4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8" s="20">
        <f>IF(ISBLANK(N468),,IF(ISBLANK(H468),,(IF(N468="WON-EW",((((O468-1)*K468)*'month 2'!$B$2)+('month 2'!$B$2*(O468-1))),IF(N468="WON",((((O468-1)*K468)*'month 2'!$B$2)+('month 2'!$B$2*(O468-1))),IF(N468="PLACED",((((O468-1)*K468)*'month 2'!$B$2)-'month 2'!$B$2),IF(K468=0,-'month 2'!$B$2,IF(K468=0,-'month 2'!$B$2,-('month 2'!$B$2*2)))))))*D468))</f>
        <v>0</v>
      </c>
    </row>
    <row r="469" spans="9:18" ht="15" x14ac:dyDescent="0.2">
      <c r="I469" s="10"/>
      <c r="J469" s="10"/>
      <c r="K469" s="10"/>
      <c r="N469" s="7"/>
      <c r="O469" s="19">
        <f>((H469-1)*(1-(IF(I469="no",0,'month 2'!$B$3)))+1)</f>
        <v>5.0000000000000044E-2</v>
      </c>
      <c r="P469" s="19">
        <f t="shared" si="7"/>
        <v>0</v>
      </c>
      <c r="Q4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9" s="20">
        <f>IF(ISBLANK(N469),,IF(ISBLANK(H469),,(IF(N469="WON-EW",((((O469-1)*K469)*'month 2'!$B$2)+('month 2'!$B$2*(O469-1))),IF(N469="WON",((((O469-1)*K469)*'month 2'!$B$2)+('month 2'!$B$2*(O469-1))),IF(N469="PLACED",((((O469-1)*K469)*'month 2'!$B$2)-'month 2'!$B$2),IF(K469=0,-'month 2'!$B$2,IF(K469=0,-'month 2'!$B$2,-('month 2'!$B$2*2)))))))*D469))</f>
        <v>0</v>
      </c>
    </row>
    <row r="470" spans="9:18" ht="15" x14ac:dyDescent="0.2">
      <c r="I470" s="10"/>
      <c r="J470" s="10"/>
      <c r="K470" s="10"/>
      <c r="N470" s="7"/>
      <c r="O470" s="19">
        <f>((H470-1)*(1-(IF(I470="no",0,'month 2'!$B$3)))+1)</f>
        <v>5.0000000000000044E-2</v>
      </c>
      <c r="P470" s="19">
        <f t="shared" si="7"/>
        <v>0</v>
      </c>
      <c r="Q4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0" s="20">
        <f>IF(ISBLANK(N470),,IF(ISBLANK(H470),,(IF(N470="WON-EW",((((O470-1)*K470)*'month 2'!$B$2)+('month 2'!$B$2*(O470-1))),IF(N470="WON",((((O470-1)*K470)*'month 2'!$B$2)+('month 2'!$B$2*(O470-1))),IF(N470="PLACED",((((O470-1)*K470)*'month 2'!$B$2)-'month 2'!$B$2),IF(K470=0,-'month 2'!$B$2,IF(K470=0,-'month 2'!$B$2,-('month 2'!$B$2*2)))))))*D470))</f>
        <v>0</v>
      </c>
    </row>
    <row r="471" spans="9:18" ht="15" x14ac:dyDescent="0.2">
      <c r="I471" s="10"/>
      <c r="J471" s="10"/>
      <c r="K471" s="10"/>
      <c r="N471" s="7"/>
      <c r="O471" s="19">
        <f>((H471-1)*(1-(IF(I471="no",0,'month 2'!$B$3)))+1)</f>
        <v>5.0000000000000044E-2</v>
      </c>
      <c r="P471" s="19">
        <f t="shared" si="7"/>
        <v>0</v>
      </c>
      <c r="Q4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1" s="20">
        <f>IF(ISBLANK(N471),,IF(ISBLANK(H471),,(IF(N471="WON-EW",((((O471-1)*K471)*'month 2'!$B$2)+('month 2'!$B$2*(O471-1))),IF(N471="WON",((((O471-1)*K471)*'month 2'!$B$2)+('month 2'!$B$2*(O471-1))),IF(N471="PLACED",((((O471-1)*K471)*'month 2'!$B$2)-'month 2'!$B$2),IF(K471=0,-'month 2'!$B$2,IF(K471=0,-'month 2'!$B$2,-('month 2'!$B$2*2)))))))*D471))</f>
        <v>0</v>
      </c>
    </row>
    <row r="472" spans="9:18" ht="15" x14ac:dyDescent="0.2">
      <c r="I472" s="10"/>
      <c r="J472" s="10"/>
      <c r="K472" s="10"/>
      <c r="N472" s="7"/>
      <c r="O472" s="19">
        <f>((H472-1)*(1-(IF(I472="no",0,'month 2'!$B$3)))+1)</f>
        <v>5.0000000000000044E-2</v>
      </c>
      <c r="P472" s="19">
        <f t="shared" si="7"/>
        <v>0</v>
      </c>
      <c r="Q4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2" s="20">
        <f>IF(ISBLANK(N472),,IF(ISBLANK(H472),,(IF(N472="WON-EW",((((O472-1)*K472)*'month 2'!$B$2)+('month 2'!$B$2*(O472-1))),IF(N472="WON",((((O472-1)*K472)*'month 2'!$B$2)+('month 2'!$B$2*(O472-1))),IF(N472="PLACED",((((O472-1)*K472)*'month 2'!$B$2)-'month 2'!$B$2),IF(K472=0,-'month 2'!$B$2,IF(K472=0,-'month 2'!$B$2,-('month 2'!$B$2*2)))))))*D472))</f>
        <v>0</v>
      </c>
    </row>
    <row r="473" spans="9:18" ht="15" x14ac:dyDescent="0.2">
      <c r="I473" s="10"/>
      <c r="J473" s="10"/>
      <c r="K473" s="10"/>
      <c r="N473" s="7"/>
      <c r="O473" s="19">
        <f>((H473-1)*(1-(IF(I473="no",0,'month 2'!$B$3)))+1)</f>
        <v>5.0000000000000044E-2</v>
      </c>
      <c r="P473" s="19">
        <f t="shared" si="7"/>
        <v>0</v>
      </c>
      <c r="Q4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3" s="20">
        <f>IF(ISBLANK(N473),,IF(ISBLANK(H473),,(IF(N473="WON-EW",((((O473-1)*K473)*'month 2'!$B$2)+('month 2'!$B$2*(O473-1))),IF(N473="WON",((((O473-1)*K473)*'month 2'!$B$2)+('month 2'!$B$2*(O473-1))),IF(N473="PLACED",((((O473-1)*K473)*'month 2'!$B$2)-'month 2'!$B$2),IF(K473=0,-'month 2'!$B$2,IF(K473=0,-'month 2'!$B$2,-('month 2'!$B$2*2)))))))*D473))</f>
        <v>0</v>
      </c>
    </row>
    <row r="474" spans="9:18" ht="15" x14ac:dyDescent="0.2">
      <c r="I474" s="10"/>
      <c r="J474" s="10"/>
      <c r="K474" s="10"/>
      <c r="N474" s="7"/>
      <c r="O474" s="19">
        <f>((H474-1)*(1-(IF(I474="no",0,'month 2'!$B$3)))+1)</f>
        <v>5.0000000000000044E-2</v>
      </c>
      <c r="P474" s="19">
        <f t="shared" si="7"/>
        <v>0</v>
      </c>
      <c r="Q4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4" s="20">
        <f>IF(ISBLANK(N474),,IF(ISBLANK(H474),,(IF(N474="WON-EW",((((O474-1)*K474)*'month 2'!$B$2)+('month 2'!$B$2*(O474-1))),IF(N474="WON",((((O474-1)*K474)*'month 2'!$B$2)+('month 2'!$B$2*(O474-1))),IF(N474="PLACED",((((O474-1)*K474)*'month 2'!$B$2)-'month 2'!$B$2),IF(K474=0,-'month 2'!$B$2,IF(K474=0,-'month 2'!$B$2,-('month 2'!$B$2*2)))))))*D474))</f>
        <v>0</v>
      </c>
    </row>
    <row r="475" spans="9:18" ht="15" x14ac:dyDescent="0.2">
      <c r="I475" s="10"/>
      <c r="J475" s="10"/>
      <c r="K475" s="10"/>
      <c r="N475" s="7"/>
      <c r="O475" s="19">
        <f>((H475-1)*(1-(IF(I475="no",0,'month 2'!$B$3)))+1)</f>
        <v>5.0000000000000044E-2</v>
      </c>
      <c r="P475" s="19">
        <f t="shared" si="7"/>
        <v>0</v>
      </c>
      <c r="Q4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5" s="20">
        <f>IF(ISBLANK(N475),,IF(ISBLANK(H475),,(IF(N475="WON-EW",((((O475-1)*K475)*'month 2'!$B$2)+('month 2'!$B$2*(O475-1))),IF(N475="WON",((((O475-1)*K475)*'month 2'!$B$2)+('month 2'!$B$2*(O475-1))),IF(N475="PLACED",((((O475-1)*K475)*'month 2'!$B$2)-'month 2'!$B$2),IF(K475=0,-'month 2'!$B$2,IF(K475=0,-'month 2'!$B$2,-('month 2'!$B$2*2)))))))*D475))</f>
        <v>0</v>
      </c>
    </row>
    <row r="476" spans="9:18" ht="15" x14ac:dyDescent="0.2">
      <c r="I476" s="10"/>
      <c r="J476" s="10"/>
      <c r="K476" s="10"/>
      <c r="N476" s="7"/>
      <c r="O476" s="19">
        <f>((H476-1)*(1-(IF(I476="no",0,'month 2'!$B$3)))+1)</f>
        <v>5.0000000000000044E-2</v>
      </c>
      <c r="P476" s="19">
        <f t="shared" si="7"/>
        <v>0</v>
      </c>
      <c r="Q4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6" s="20">
        <f>IF(ISBLANK(N476),,IF(ISBLANK(H476),,(IF(N476="WON-EW",((((O476-1)*K476)*'month 2'!$B$2)+('month 2'!$B$2*(O476-1))),IF(N476="WON",((((O476-1)*K476)*'month 2'!$B$2)+('month 2'!$B$2*(O476-1))),IF(N476="PLACED",((((O476-1)*K476)*'month 2'!$B$2)-'month 2'!$B$2),IF(K476=0,-'month 2'!$B$2,IF(K476=0,-'month 2'!$B$2,-('month 2'!$B$2*2)))))))*D476))</f>
        <v>0</v>
      </c>
    </row>
    <row r="477" spans="9:18" ht="15" x14ac:dyDescent="0.2">
      <c r="I477" s="10"/>
      <c r="J477" s="10"/>
      <c r="K477" s="10"/>
      <c r="N477" s="7"/>
      <c r="O477" s="19">
        <f>((H477-1)*(1-(IF(I477="no",0,'month 2'!$B$3)))+1)</f>
        <v>5.0000000000000044E-2</v>
      </c>
      <c r="P477" s="19">
        <f t="shared" si="7"/>
        <v>0</v>
      </c>
      <c r="Q4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7" s="20">
        <f>IF(ISBLANK(N477),,IF(ISBLANK(H477),,(IF(N477="WON-EW",((((O477-1)*K477)*'month 2'!$B$2)+('month 2'!$B$2*(O477-1))),IF(N477="WON",((((O477-1)*K477)*'month 2'!$B$2)+('month 2'!$B$2*(O477-1))),IF(N477="PLACED",((((O477-1)*K477)*'month 2'!$B$2)-'month 2'!$B$2),IF(K477=0,-'month 2'!$B$2,IF(K477=0,-'month 2'!$B$2,-('month 2'!$B$2*2)))))))*D477))</f>
        <v>0</v>
      </c>
    </row>
    <row r="478" spans="9:18" ht="15" x14ac:dyDescent="0.2">
      <c r="I478" s="10"/>
      <c r="J478" s="10"/>
      <c r="K478" s="10"/>
      <c r="N478" s="7"/>
      <c r="O478" s="19">
        <f>((H478-1)*(1-(IF(I478="no",0,'month 2'!$B$3)))+1)</f>
        <v>5.0000000000000044E-2</v>
      </c>
      <c r="P478" s="19">
        <f t="shared" si="7"/>
        <v>0</v>
      </c>
      <c r="Q4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8" s="20">
        <f>IF(ISBLANK(N478),,IF(ISBLANK(H478),,(IF(N478="WON-EW",((((O478-1)*K478)*'month 2'!$B$2)+('month 2'!$B$2*(O478-1))),IF(N478="WON",((((O478-1)*K478)*'month 2'!$B$2)+('month 2'!$B$2*(O478-1))),IF(N478="PLACED",((((O478-1)*K478)*'month 2'!$B$2)-'month 2'!$B$2),IF(K478=0,-'month 2'!$B$2,IF(K478=0,-'month 2'!$B$2,-('month 2'!$B$2*2)))))))*D478))</f>
        <v>0</v>
      </c>
    </row>
    <row r="479" spans="9:18" ht="15" x14ac:dyDescent="0.2">
      <c r="I479" s="10"/>
      <c r="J479" s="10"/>
      <c r="K479" s="10"/>
      <c r="N479" s="7"/>
      <c r="O479" s="19">
        <f>((H479-1)*(1-(IF(I479="no",0,'month 2'!$B$3)))+1)</f>
        <v>5.0000000000000044E-2</v>
      </c>
      <c r="P479" s="19">
        <f t="shared" si="7"/>
        <v>0</v>
      </c>
      <c r="Q4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9" s="20">
        <f>IF(ISBLANK(N479),,IF(ISBLANK(H479),,(IF(N479="WON-EW",((((O479-1)*K479)*'month 2'!$B$2)+('month 2'!$B$2*(O479-1))),IF(N479="WON",((((O479-1)*K479)*'month 2'!$B$2)+('month 2'!$B$2*(O479-1))),IF(N479="PLACED",((((O479-1)*K479)*'month 2'!$B$2)-'month 2'!$B$2),IF(K479=0,-'month 2'!$B$2,IF(K479=0,-'month 2'!$B$2,-('month 2'!$B$2*2)))))))*D479))</f>
        <v>0</v>
      </c>
    </row>
    <row r="480" spans="9:18" ht="15" x14ac:dyDescent="0.2">
      <c r="I480" s="10"/>
      <c r="J480" s="10"/>
      <c r="K480" s="10"/>
      <c r="N480" s="7"/>
      <c r="O480" s="19">
        <f>((H480-1)*(1-(IF(I480="no",0,'month 2'!$B$3)))+1)</f>
        <v>5.0000000000000044E-2</v>
      </c>
      <c r="P480" s="19">
        <f t="shared" si="7"/>
        <v>0</v>
      </c>
      <c r="Q4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0" s="20">
        <f>IF(ISBLANK(N480),,IF(ISBLANK(H480),,(IF(N480="WON-EW",((((O480-1)*K480)*'month 2'!$B$2)+('month 2'!$B$2*(O480-1))),IF(N480="WON",((((O480-1)*K480)*'month 2'!$B$2)+('month 2'!$B$2*(O480-1))),IF(N480="PLACED",((((O480-1)*K480)*'month 2'!$B$2)-'month 2'!$B$2),IF(K480=0,-'month 2'!$B$2,IF(K480=0,-'month 2'!$B$2,-('month 2'!$B$2*2)))))))*D480))</f>
        <v>0</v>
      </c>
    </row>
    <row r="481" spans="9:18" ht="15" x14ac:dyDescent="0.2">
      <c r="I481" s="10"/>
      <c r="J481" s="10"/>
      <c r="K481" s="10"/>
      <c r="N481" s="7"/>
      <c r="O481" s="19">
        <f>((H481-1)*(1-(IF(I481="no",0,'month 2'!$B$3)))+1)</f>
        <v>5.0000000000000044E-2</v>
      </c>
      <c r="P481" s="19">
        <f t="shared" si="7"/>
        <v>0</v>
      </c>
      <c r="Q4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1" s="20">
        <f>IF(ISBLANK(N481),,IF(ISBLANK(H481),,(IF(N481="WON-EW",((((O481-1)*K481)*'month 2'!$B$2)+('month 2'!$B$2*(O481-1))),IF(N481="WON",((((O481-1)*K481)*'month 2'!$B$2)+('month 2'!$B$2*(O481-1))),IF(N481="PLACED",((((O481-1)*K481)*'month 2'!$B$2)-'month 2'!$B$2),IF(K481=0,-'month 2'!$B$2,IF(K481=0,-'month 2'!$B$2,-('month 2'!$B$2*2)))))))*D481))</f>
        <v>0</v>
      </c>
    </row>
    <row r="482" spans="9:18" ht="15" x14ac:dyDescent="0.2">
      <c r="I482" s="10"/>
      <c r="J482" s="10"/>
      <c r="K482" s="10"/>
      <c r="N482" s="7"/>
      <c r="O482" s="19">
        <f>((H482-1)*(1-(IF(I482="no",0,'month 2'!$B$3)))+1)</f>
        <v>5.0000000000000044E-2</v>
      </c>
      <c r="P482" s="19">
        <f t="shared" si="7"/>
        <v>0</v>
      </c>
      <c r="Q4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2" s="20">
        <f>IF(ISBLANK(N482),,IF(ISBLANK(H482),,(IF(N482="WON-EW",((((O482-1)*K482)*'month 2'!$B$2)+('month 2'!$B$2*(O482-1))),IF(N482="WON",((((O482-1)*K482)*'month 2'!$B$2)+('month 2'!$B$2*(O482-1))),IF(N482="PLACED",((((O482-1)*K482)*'month 2'!$B$2)-'month 2'!$B$2),IF(K482=0,-'month 2'!$B$2,IF(K482=0,-'month 2'!$B$2,-('month 2'!$B$2*2)))))))*D482))</f>
        <v>0</v>
      </c>
    </row>
    <row r="483" spans="9:18" ht="15" x14ac:dyDescent="0.2">
      <c r="I483" s="10"/>
      <c r="J483" s="10"/>
      <c r="K483" s="10"/>
      <c r="N483" s="7"/>
      <c r="O483" s="19">
        <f>((H483-1)*(1-(IF(I483="no",0,'month 2'!$B$3)))+1)</f>
        <v>5.0000000000000044E-2</v>
      </c>
      <c r="P483" s="19">
        <f t="shared" si="7"/>
        <v>0</v>
      </c>
      <c r="Q4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3" s="20">
        <f>IF(ISBLANK(N483),,IF(ISBLANK(H483),,(IF(N483="WON-EW",((((O483-1)*K483)*'month 2'!$B$2)+('month 2'!$B$2*(O483-1))),IF(N483="WON",((((O483-1)*K483)*'month 2'!$B$2)+('month 2'!$B$2*(O483-1))),IF(N483="PLACED",((((O483-1)*K483)*'month 2'!$B$2)-'month 2'!$B$2),IF(K483=0,-'month 2'!$B$2,IF(K483=0,-'month 2'!$B$2,-('month 2'!$B$2*2)))))))*D483))</f>
        <v>0</v>
      </c>
    </row>
    <row r="484" spans="9:18" ht="15" x14ac:dyDescent="0.2">
      <c r="I484" s="10"/>
      <c r="J484" s="10"/>
      <c r="K484" s="10"/>
      <c r="N484" s="7"/>
      <c r="O484" s="19">
        <f>((H484-1)*(1-(IF(I484="no",0,'month 2'!$B$3)))+1)</f>
        <v>5.0000000000000044E-2</v>
      </c>
      <c r="P484" s="19">
        <f t="shared" si="7"/>
        <v>0</v>
      </c>
      <c r="Q4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4" s="20">
        <f>IF(ISBLANK(N484),,IF(ISBLANK(H484),,(IF(N484="WON-EW",((((O484-1)*K484)*'month 2'!$B$2)+('month 2'!$B$2*(O484-1))),IF(N484="WON",((((O484-1)*K484)*'month 2'!$B$2)+('month 2'!$B$2*(O484-1))),IF(N484="PLACED",((((O484-1)*K484)*'month 2'!$B$2)-'month 2'!$B$2),IF(K484=0,-'month 2'!$B$2,IF(K484=0,-'month 2'!$B$2,-('month 2'!$B$2*2)))))))*D484))</f>
        <v>0</v>
      </c>
    </row>
    <row r="485" spans="9:18" ht="15" x14ac:dyDescent="0.2">
      <c r="I485" s="10"/>
      <c r="J485" s="10"/>
      <c r="K485" s="10"/>
      <c r="N485" s="7"/>
      <c r="O485" s="19">
        <f>((H485-1)*(1-(IF(I485="no",0,'month 2'!$B$3)))+1)</f>
        <v>5.0000000000000044E-2</v>
      </c>
      <c r="P485" s="19">
        <f t="shared" si="7"/>
        <v>0</v>
      </c>
      <c r="Q4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5" s="20">
        <f>IF(ISBLANK(N485),,IF(ISBLANK(H485),,(IF(N485="WON-EW",((((O485-1)*K485)*'month 2'!$B$2)+('month 2'!$B$2*(O485-1))),IF(N485="WON",((((O485-1)*K485)*'month 2'!$B$2)+('month 2'!$B$2*(O485-1))),IF(N485="PLACED",((((O485-1)*K485)*'month 2'!$B$2)-'month 2'!$B$2),IF(K485=0,-'month 2'!$B$2,IF(K485=0,-'month 2'!$B$2,-('month 2'!$B$2*2)))))))*D485))</f>
        <v>0</v>
      </c>
    </row>
    <row r="486" spans="9:18" ht="15" x14ac:dyDescent="0.2">
      <c r="I486" s="10"/>
      <c r="J486" s="10"/>
      <c r="K486" s="10"/>
      <c r="N486" s="7"/>
      <c r="O486" s="19">
        <f>((H486-1)*(1-(IF(I486="no",0,'month 2'!$B$3)))+1)</f>
        <v>5.0000000000000044E-2</v>
      </c>
      <c r="P486" s="19">
        <f t="shared" si="7"/>
        <v>0</v>
      </c>
      <c r="Q4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6" s="20">
        <f>IF(ISBLANK(N486),,IF(ISBLANK(H486),,(IF(N486="WON-EW",((((O486-1)*K486)*'month 2'!$B$2)+('month 2'!$B$2*(O486-1))),IF(N486="WON",((((O486-1)*K486)*'month 2'!$B$2)+('month 2'!$B$2*(O486-1))),IF(N486="PLACED",((((O486-1)*K486)*'month 2'!$B$2)-'month 2'!$B$2),IF(K486=0,-'month 2'!$B$2,IF(K486=0,-'month 2'!$B$2,-('month 2'!$B$2*2)))))))*D486))</f>
        <v>0</v>
      </c>
    </row>
    <row r="487" spans="9:18" ht="15" x14ac:dyDescent="0.2">
      <c r="I487" s="10"/>
      <c r="J487" s="10"/>
      <c r="K487" s="10"/>
      <c r="N487" s="7"/>
      <c r="O487" s="19">
        <f>((H487-1)*(1-(IF(I487="no",0,'month 2'!$B$3)))+1)</f>
        <v>5.0000000000000044E-2</v>
      </c>
      <c r="P487" s="19">
        <f t="shared" si="7"/>
        <v>0</v>
      </c>
      <c r="Q4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7" s="20">
        <f>IF(ISBLANK(N487),,IF(ISBLANK(H487),,(IF(N487="WON-EW",((((O487-1)*K487)*'month 2'!$B$2)+('month 2'!$B$2*(O487-1))),IF(N487="WON",((((O487-1)*K487)*'month 2'!$B$2)+('month 2'!$B$2*(O487-1))),IF(N487="PLACED",((((O487-1)*K487)*'month 2'!$B$2)-'month 2'!$B$2),IF(K487=0,-'month 2'!$B$2,IF(K487=0,-'month 2'!$B$2,-('month 2'!$B$2*2)))))))*D487))</f>
        <v>0</v>
      </c>
    </row>
    <row r="488" spans="9:18" ht="15" x14ac:dyDescent="0.2">
      <c r="I488" s="10"/>
      <c r="J488" s="10"/>
      <c r="K488" s="10"/>
      <c r="N488" s="7"/>
      <c r="O488" s="19">
        <f>((H488-1)*(1-(IF(I488="no",0,'month 2'!$B$3)))+1)</f>
        <v>5.0000000000000044E-2</v>
      </c>
      <c r="P488" s="19">
        <f t="shared" si="7"/>
        <v>0</v>
      </c>
      <c r="Q4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8" s="20">
        <f>IF(ISBLANK(N488),,IF(ISBLANK(H488),,(IF(N488="WON-EW",((((O488-1)*K488)*'month 2'!$B$2)+('month 2'!$B$2*(O488-1))),IF(N488="WON",((((O488-1)*K488)*'month 2'!$B$2)+('month 2'!$B$2*(O488-1))),IF(N488="PLACED",((((O488-1)*K488)*'month 2'!$B$2)-'month 2'!$B$2),IF(K488=0,-'month 2'!$B$2,IF(K488=0,-'month 2'!$B$2,-('month 2'!$B$2*2)))))))*D488))</f>
        <v>0</v>
      </c>
    </row>
    <row r="489" spans="9:18" ht="15" x14ac:dyDescent="0.2">
      <c r="I489" s="10"/>
      <c r="J489" s="10"/>
      <c r="K489" s="10"/>
      <c r="N489" s="7"/>
      <c r="O489" s="19">
        <f>((H489-1)*(1-(IF(I489="no",0,'month 2'!$B$3)))+1)</f>
        <v>5.0000000000000044E-2</v>
      </c>
      <c r="P489" s="19">
        <f t="shared" si="7"/>
        <v>0</v>
      </c>
      <c r="Q4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9" s="20">
        <f>IF(ISBLANK(N489),,IF(ISBLANK(H489),,(IF(N489="WON-EW",((((O489-1)*K489)*'month 2'!$B$2)+('month 2'!$B$2*(O489-1))),IF(N489="WON",((((O489-1)*K489)*'month 2'!$B$2)+('month 2'!$B$2*(O489-1))),IF(N489="PLACED",((((O489-1)*K489)*'month 2'!$B$2)-'month 2'!$B$2),IF(K489=0,-'month 2'!$B$2,IF(K489=0,-'month 2'!$B$2,-('month 2'!$B$2*2)))))))*D489))</f>
        <v>0</v>
      </c>
    </row>
    <row r="490" spans="9:18" ht="15" x14ac:dyDescent="0.2">
      <c r="I490" s="10"/>
      <c r="J490" s="10"/>
      <c r="K490" s="10"/>
      <c r="N490" s="7"/>
      <c r="O490" s="19">
        <f>((H490-1)*(1-(IF(I490="no",0,'month 2'!$B$3)))+1)</f>
        <v>5.0000000000000044E-2</v>
      </c>
      <c r="P490" s="19">
        <f t="shared" si="7"/>
        <v>0</v>
      </c>
      <c r="Q4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0" s="20">
        <f>IF(ISBLANK(N490),,IF(ISBLANK(H490),,(IF(N490="WON-EW",((((O490-1)*K490)*'month 2'!$B$2)+('month 2'!$B$2*(O490-1))),IF(N490="WON",((((O490-1)*K490)*'month 2'!$B$2)+('month 2'!$B$2*(O490-1))),IF(N490="PLACED",((((O490-1)*K490)*'month 2'!$B$2)-'month 2'!$B$2),IF(K490=0,-'month 2'!$B$2,IF(K490=0,-'month 2'!$B$2,-('month 2'!$B$2*2)))))))*D490))</f>
        <v>0</v>
      </c>
    </row>
    <row r="491" spans="9:18" ht="15" x14ac:dyDescent="0.2">
      <c r="I491" s="10"/>
      <c r="J491" s="10"/>
      <c r="K491" s="10"/>
      <c r="N491" s="7"/>
      <c r="O491" s="19">
        <f>((H491-1)*(1-(IF(I491="no",0,'month 2'!$B$3)))+1)</f>
        <v>5.0000000000000044E-2</v>
      </c>
      <c r="P491" s="19">
        <f t="shared" si="7"/>
        <v>0</v>
      </c>
      <c r="Q4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1" s="20">
        <f>IF(ISBLANK(N491),,IF(ISBLANK(H491),,(IF(N491="WON-EW",((((O491-1)*K491)*'month 2'!$B$2)+('month 2'!$B$2*(O491-1))),IF(N491="WON",((((O491-1)*K491)*'month 2'!$B$2)+('month 2'!$B$2*(O491-1))),IF(N491="PLACED",((((O491-1)*K491)*'month 2'!$B$2)-'month 2'!$B$2),IF(K491=0,-'month 2'!$B$2,IF(K491=0,-'month 2'!$B$2,-('month 2'!$B$2*2)))))))*D491))</f>
        <v>0</v>
      </c>
    </row>
    <row r="492" spans="9:18" ht="15" x14ac:dyDescent="0.2">
      <c r="I492" s="10"/>
      <c r="J492" s="10"/>
      <c r="K492" s="10"/>
      <c r="N492" s="7"/>
      <c r="O492" s="19">
        <f>((H492-1)*(1-(IF(I492="no",0,'month 2'!$B$3)))+1)</f>
        <v>5.0000000000000044E-2</v>
      </c>
      <c r="P492" s="19">
        <f t="shared" si="7"/>
        <v>0</v>
      </c>
      <c r="Q4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2" s="20">
        <f>IF(ISBLANK(N492),,IF(ISBLANK(H492),,(IF(N492="WON-EW",((((O492-1)*K492)*'month 2'!$B$2)+('month 2'!$B$2*(O492-1))),IF(N492="WON",((((O492-1)*K492)*'month 2'!$B$2)+('month 2'!$B$2*(O492-1))),IF(N492="PLACED",((((O492-1)*K492)*'month 2'!$B$2)-'month 2'!$B$2),IF(K492=0,-'month 2'!$B$2,IF(K492=0,-'month 2'!$B$2,-('month 2'!$B$2*2)))))))*D492))</f>
        <v>0</v>
      </c>
    </row>
    <row r="493" spans="9:18" ht="15" x14ac:dyDescent="0.2">
      <c r="I493" s="10"/>
      <c r="J493" s="10"/>
      <c r="K493" s="10"/>
      <c r="N493" s="7"/>
      <c r="O493" s="19">
        <f>((H493-1)*(1-(IF(I493="no",0,'month 2'!$B$3)))+1)</f>
        <v>5.0000000000000044E-2</v>
      </c>
      <c r="P493" s="19">
        <f t="shared" si="7"/>
        <v>0</v>
      </c>
      <c r="Q4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3" s="20">
        <f>IF(ISBLANK(N493),,IF(ISBLANK(H493),,(IF(N493="WON-EW",((((O493-1)*K493)*'month 2'!$B$2)+('month 2'!$B$2*(O493-1))),IF(N493="WON",((((O493-1)*K493)*'month 2'!$B$2)+('month 2'!$B$2*(O493-1))),IF(N493="PLACED",((((O493-1)*K493)*'month 2'!$B$2)-'month 2'!$B$2),IF(K493=0,-'month 2'!$B$2,IF(K493=0,-'month 2'!$B$2,-('month 2'!$B$2*2)))))))*D493))</f>
        <v>0</v>
      </c>
    </row>
    <row r="494" spans="9:18" ht="15" x14ac:dyDescent="0.2">
      <c r="I494" s="10"/>
      <c r="J494" s="10"/>
      <c r="K494" s="10"/>
      <c r="N494" s="7"/>
      <c r="O494" s="19">
        <f>((H494-1)*(1-(IF(I494="no",0,'month 2'!$B$3)))+1)</f>
        <v>5.0000000000000044E-2</v>
      </c>
      <c r="P494" s="19">
        <f t="shared" ref="P494:P557" si="8">D494*IF(J494="yes",2,1)</f>
        <v>0</v>
      </c>
      <c r="Q4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4" s="20">
        <f>IF(ISBLANK(N494),,IF(ISBLANK(H494),,(IF(N494="WON-EW",((((O494-1)*K494)*'month 2'!$B$2)+('month 2'!$B$2*(O494-1))),IF(N494="WON",((((O494-1)*K494)*'month 2'!$B$2)+('month 2'!$B$2*(O494-1))),IF(N494="PLACED",((((O494-1)*K494)*'month 2'!$B$2)-'month 2'!$B$2),IF(K494=0,-'month 2'!$B$2,IF(K494=0,-'month 2'!$B$2,-('month 2'!$B$2*2)))))))*D494))</f>
        <v>0</v>
      </c>
    </row>
    <row r="495" spans="9:18" ht="15" x14ac:dyDescent="0.2">
      <c r="I495" s="10"/>
      <c r="J495" s="10"/>
      <c r="K495" s="10"/>
      <c r="N495" s="7"/>
      <c r="O495" s="19">
        <f>((H495-1)*(1-(IF(I495="no",0,'month 2'!$B$3)))+1)</f>
        <v>5.0000000000000044E-2</v>
      </c>
      <c r="P495" s="19">
        <f t="shared" si="8"/>
        <v>0</v>
      </c>
      <c r="Q4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5" s="20">
        <f>IF(ISBLANK(N495),,IF(ISBLANK(H495),,(IF(N495="WON-EW",((((O495-1)*K495)*'month 2'!$B$2)+('month 2'!$B$2*(O495-1))),IF(N495="WON",((((O495-1)*K495)*'month 2'!$B$2)+('month 2'!$B$2*(O495-1))),IF(N495="PLACED",((((O495-1)*K495)*'month 2'!$B$2)-'month 2'!$B$2),IF(K495=0,-'month 2'!$B$2,IF(K495=0,-'month 2'!$B$2,-('month 2'!$B$2*2)))))))*D495))</f>
        <v>0</v>
      </c>
    </row>
    <row r="496" spans="9:18" ht="15" x14ac:dyDescent="0.2">
      <c r="I496" s="10"/>
      <c r="J496" s="10"/>
      <c r="K496" s="10"/>
      <c r="N496" s="7"/>
      <c r="O496" s="19">
        <f>((H496-1)*(1-(IF(I496="no",0,'month 2'!$B$3)))+1)</f>
        <v>5.0000000000000044E-2</v>
      </c>
      <c r="P496" s="19">
        <f t="shared" si="8"/>
        <v>0</v>
      </c>
      <c r="Q4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6" s="20">
        <f>IF(ISBLANK(N496),,IF(ISBLANK(H496),,(IF(N496="WON-EW",((((O496-1)*K496)*'month 2'!$B$2)+('month 2'!$B$2*(O496-1))),IF(N496="WON",((((O496-1)*K496)*'month 2'!$B$2)+('month 2'!$B$2*(O496-1))),IF(N496="PLACED",((((O496-1)*K496)*'month 2'!$B$2)-'month 2'!$B$2),IF(K496=0,-'month 2'!$B$2,IF(K496=0,-'month 2'!$B$2,-('month 2'!$B$2*2)))))))*D496))</f>
        <v>0</v>
      </c>
    </row>
    <row r="497" spans="9:18" ht="15" x14ac:dyDescent="0.2">
      <c r="I497" s="10"/>
      <c r="J497" s="10"/>
      <c r="K497" s="10"/>
      <c r="N497" s="7"/>
      <c r="O497" s="19">
        <f>((H497-1)*(1-(IF(I497="no",0,'month 2'!$B$3)))+1)</f>
        <v>5.0000000000000044E-2</v>
      </c>
      <c r="P497" s="19">
        <f t="shared" si="8"/>
        <v>0</v>
      </c>
      <c r="Q4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7" s="20">
        <f>IF(ISBLANK(N497),,IF(ISBLANK(H497),,(IF(N497="WON-EW",((((O497-1)*K497)*'month 2'!$B$2)+('month 2'!$B$2*(O497-1))),IF(N497="WON",((((O497-1)*K497)*'month 2'!$B$2)+('month 2'!$B$2*(O497-1))),IF(N497="PLACED",((((O497-1)*K497)*'month 2'!$B$2)-'month 2'!$B$2),IF(K497=0,-'month 2'!$B$2,IF(K497=0,-'month 2'!$B$2,-('month 2'!$B$2*2)))))))*D497))</f>
        <v>0</v>
      </c>
    </row>
    <row r="498" spans="9:18" ht="15" x14ac:dyDescent="0.2">
      <c r="I498" s="10"/>
      <c r="J498" s="10"/>
      <c r="K498" s="10"/>
      <c r="N498" s="7"/>
      <c r="O498" s="19">
        <f>((H498-1)*(1-(IF(I498="no",0,'month 2'!$B$3)))+1)</f>
        <v>5.0000000000000044E-2</v>
      </c>
      <c r="P498" s="19">
        <f t="shared" si="8"/>
        <v>0</v>
      </c>
      <c r="Q4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8" s="20">
        <f>IF(ISBLANK(N498),,IF(ISBLANK(H498),,(IF(N498="WON-EW",((((O498-1)*K498)*'month 2'!$B$2)+('month 2'!$B$2*(O498-1))),IF(N498="WON",((((O498-1)*K498)*'month 2'!$B$2)+('month 2'!$B$2*(O498-1))),IF(N498="PLACED",((((O498-1)*K498)*'month 2'!$B$2)-'month 2'!$B$2),IF(K498=0,-'month 2'!$B$2,IF(K498=0,-'month 2'!$B$2,-('month 2'!$B$2*2)))))))*D498))</f>
        <v>0</v>
      </c>
    </row>
    <row r="499" spans="9:18" ht="15" x14ac:dyDescent="0.2">
      <c r="I499" s="10"/>
      <c r="J499" s="10"/>
      <c r="K499" s="10"/>
      <c r="N499" s="7"/>
      <c r="O499" s="19">
        <f>((H499-1)*(1-(IF(I499="no",0,'month 2'!$B$3)))+1)</f>
        <v>5.0000000000000044E-2</v>
      </c>
      <c r="P499" s="19">
        <f t="shared" si="8"/>
        <v>0</v>
      </c>
      <c r="Q4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9" s="20">
        <f>IF(ISBLANK(N499),,IF(ISBLANK(H499),,(IF(N499="WON-EW",((((O499-1)*K499)*'month 2'!$B$2)+('month 2'!$B$2*(O499-1))),IF(N499="WON",((((O499-1)*K499)*'month 2'!$B$2)+('month 2'!$B$2*(O499-1))),IF(N499="PLACED",((((O499-1)*K499)*'month 2'!$B$2)-'month 2'!$B$2),IF(K499=0,-'month 2'!$B$2,IF(K499=0,-'month 2'!$B$2,-('month 2'!$B$2*2)))))))*D499))</f>
        <v>0</v>
      </c>
    </row>
    <row r="500" spans="9:18" ht="15" x14ac:dyDescent="0.2">
      <c r="I500" s="10"/>
      <c r="J500" s="10"/>
      <c r="K500" s="10"/>
      <c r="N500" s="7"/>
      <c r="O500" s="19">
        <f>((H500-1)*(1-(IF(I500="no",0,'month 2'!$B$3)))+1)</f>
        <v>5.0000000000000044E-2</v>
      </c>
      <c r="P500" s="19">
        <f t="shared" si="8"/>
        <v>0</v>
      </c>
      <c r="Q5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0" s="20">
        <f>IF(ISBLANK(N500),,IF(ISBLANK(H500),,(IF(N500="WON-EW",((((O500-1)*K500)*'month 2'!$B$2)+('month 2'!$B$2*(O500-1))),IF(N500="WON",((((O500-1)*K500)*'month 2'!$B$2)+('month 2'!$B$2*(O500-1))),IF(N500="PLACED",((((O500-1)*K500)*'month 2'!$B$2)-'month 2'!$B$2),IF(K500=0,-'month 2'!$B$2,IF(K500=0,-'month 2'!$B$2,-('month 2'!$B$2*2)))))))*D500))</f>
        <v>0</v>
      </c>
    </row>
    <row r="501" spans="9:18" ht="15" x14ac:dyDescent="0.2">
      <c r="I501" s="10"/>
      <c r="J501" s="10"/>
      <c r="K501" s="10"/>
      <c r="N501" s="7"/>
      <c r="O501" s="19">
        <f>((H501-1)*(1-(IF(I501="no",0,'month 2'!$B$3)))+1)</f>
        <v>5.0000000000000044E-2</v>
      </c>
      <c r="P501" s="19">
        <f t="shared" si="8"/>
        <v>0</v>
      </c>
      <c r="Q5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1" s="20">
        <f>IF(ISBLANK(N501),,IF(ISBLANK(H501),,(IF(N501="WON-EW",((((O501-1)*K501)*'month 2'!$B$2)+('month 2'!$B$2*(O501-1))),IF(N501="WON",((((O501-1)*K501)*'month 2'!$B$2)+('month 2'!$B$2*(O501-1))),IF(N501="PLACED",((((O501-1)*K501)*'month 2'!$B$2)-'month 2'!$B$2),IF(K501=0,-'month 2'!$B$2,IF(K501=0,-'month 2'!$B$2,-('month 2'!$B$2*2)))))))*D501))</f>
        <v>0</v>
      </c>
    </row>
    <row r="502" spans="9:18" ht="15" x14ac:dyDescent="0.2">
      <c r="I502" s="10"/>
      <c r="J502" s="10"/>
      <c r="K502" s="10"/>
      <c r="N502" s="7"/>
      <c r="O502" s="19">
        <f>((H502-1)*(1-(IF(I502="no",0,'month 2'!$B$3)))+1)</f>
        <v>5.0000000000000044E-2</v>
      </c>
      <c r="P502" s="19">
        <f t="shared" si="8"/>
        <v>0</v>
      </c>
      <c r="Q5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2" s="20">
        <f>IF(ISBLANK(N502),,IF(ISBLANK(H502),,(IF(N502="WON-EW",((((O502-1)*K502)*'month 2'!$B$2)+('month 2'!$B$2*(O502-1))),IF(N502="WON",((((O502-1)*K502)*'month 2'!$B$2)+('month 2'!$B$2*(O502-1))),IF(N502="PLACED",((((O502-1)*K502)*'month 2'!$B$2)-'month 2'!$B$2),IF(K502=0,-'month 2'!$B$2,IF(K502=0,-'month 2'!$B$2,-('month 2'!$B$2*2)))))))*D502))</f>
        <v>0</v>
      </c>
    </row>
    <row r="503" spans="9:18" ht="15" x14ac:dyDescent="0.2">
      <c r="I503" s="10"/>
      <c r="J503" s="10"/>
      <c r="K503" s="10"/>
      <c r="N503" s="7"/>
      <c r="O503" s="19">
        <f>((H503-1)*(1-(IF(I503="no",0,'month 2'!$B$3)))+1)</f>
        <v>5.0000000000000044E-2</v>
      </c>
      <c r="P503" s="19">
        <f t="shared" si="8"/>
        <v>0</v>
      </c>
      <c r="Q5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3" s="20">
        <f>IF(ISBLANK(N503),,IF(ISBLANK(H503),,(IF(N503="WON-EW",((((O503-1)*K503)*'month 2'!$B$2)+('month 2'!$B$2*(O503-1))),IF(N503="WON",((((O503-1)*K503)*'month 2'!$B$2)+('month 2'!$B$2*(O503-1))),IF(N503="PLACED",((((O503-1)*K503)*'month 2'!$B$2)-'month 2'!$B$2),IF(K503=0,-'month 2'!$B$2,IF(K503=0,-'month 2'!$B$2,-('month 2'!$B$2*2)))))))*D503))</f>
        <v>0</v>
      </c>
    </row>
    <row r="504" spans="9:18" ht="15" x14ac:dyDescent="0.2">
      <c r="I504" s="10"/>
      <c r="J504" s="10"/>
      <c r="K504" s="10"/>
      <c r="N504" s="7"/>
      <c r="O504" s="19">
        <f>((H504-1)*(1-(IF(I504="no",0,'month 2'!$B$3)))+1)</f>
        <v>5.0000000000000044E-2</v>
      </c>
      <c r="P504" s="19">
        <f t="shared" si="8"/>
        <v>0</v>
      </c>
      <c r="Q5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4" s="20">
        <f>IF(ISBLANK(N504),,IF(ISBLANK(H504),,(IF(N504="WON-EW",((((O504-1)*K504)*'month 2'!$B$2)+('month 2'!$B$2*(O504-1))),IF(N504="WON",((((O504-1)*K504)*'month 2'!$B$2)+('month 2'!$B$2*(O504-1))),IF(N504="PLACED",((((O504-1)*K504)*'month 2'!$B$2)-'month 2'!$B$2),IF(K504=0,-'month 2'!$B$2,IF(K504=0,-'month 2'!$B$2,-('month 2'!$B$2*2)))))))*D504))</f>
        <v>0</v>
      </c>
    </row>
    <row r="505" spans="9:18" ht="15" x14ac:dyDescent="0.2">
      <c r="I505" s="10"/>
      <c r="J505" s="10"/>
      <c r="K505" s="10"/>
      <c r="N505" s="7"/>
      <c r="O505" s="19">
        <f>((H505-1)*(1-(IF(I505="no",0,'month 2'!$B$3)))+1)</f>
        <v>5.0000000000000044E-2</v>
      </c>
      <c r="P505" s="19">
        <f t="shared" si="8"/>
        <v>0</v>
      </c>
      <c r="Q5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5" s="20">
        <f>IF(ISBLANK(N505),,IF(ISBLANK(H505),,(IF(N505="WON-EW",((((O505-1)*K505)*'month 2'!$B$2)+('month 2'!$B$2*(O505-1))),IF(N505="WON",((((O505-1)*K505)*'month 2'!$B$2)+('month 2'!$B$2*(O505-1))),IF(N505="PLACED",((((O505-1)*K505)*'month 2'!$B$2)-'month 2'!$B$2),IF(K505=0,-'month 2'!$B$2,IF(K505=0,-'month 2'!$B$2,-('month 2'!$B$2*2)))))))*D505))</f>
        <v>0</v>
      </c>
    </row>
    <row r="506" spans="9:18" ht="15" x14ac:dyDescent="0.2">
      <c r="I506" s="10"/>
      <c r="J506" s="10"/>
      <c r="K506" s="10"/>
      <c r="N506" s="7"/>
      <c r="O506" s="19">
        <f>((H506-1)*(1-(IF(I506="no",0,'month 2'!$B$3)))+1)</f>
        <v>5.0000000000000044E-2</v>
      </c>
      <c r="P506" s="19">
        <f t="shared" si="8"/>
        <v>0</v>
      </c>
      <c r="Q5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6" s="20">
        <f>IF(ISBLANK(N506),,IF(ISBLANK(H506),,(IF(N506="WON-EW",((((O506-1)*K506)*'month 2'!$B$2)+('month 2'!$B$2*(O506-1))),IF(N506="WON",((((O506-1)*K506)*'month 2'!$B$2)+('month 2'!$B$2*(O506-1))),IF(N506="PLACED",((((O506-1)*K506)*'month 2'!$B$2)-'month 2'!$B$2),IF(K506=0,-'month 2'!$B$2,IF(K506=0,-'month 2'!$B$2,-('month 2'!$B$2*2)))))))*D506))</f>
        <v>0</v>
      </c>
    </row>
    <row r="507" spans="9:18" ht="15" x14ac:dyDescent="0.2">
      <c r="I507" s="10"/>
      <c r="J507" s="10"/>
      <c r="K507" s="10"/>
      <c r="N507" s="7"/>
      <c r="O507" s="19">
        <f>((H507-1)*(1-(IF(I507="no",0,'month 2'!$B$3)))+1)</f>
        <v>5.0000000000000044E-2</v>
      </c>
      <c r="P507" s="19">
        <f t="shared" si="8"/>
        <v>0</v>
      </c>
      <c r="Q5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7" s="20">
        <f>IF(ISBLANK(N507),,IF(ISBLANK(H507),,(IF(N507="WON-EW",((((O507-1)*K507)*'month 2'!$B$2)+('month 2'!$B$2*(O507-1))),IF(N507="WON",((((O507-1)*K507)*'month 2'!$B$2)+('month 2'!$B$2*(O507-1))),IF(N507="PLACED",((((O507-1)*K507)*'month 2'!$B$2)-'month 2'!$B$2),IF(K507=0,-'month 2'!$B$2,IF(K507=0,-'month 2'!$B$2,-('month 2'!$B$2*2)))))))*D507))</f>
        <v>0</v>
      </c>
    </row>
    <row r="508" spans="9:18" ht="15" x14ac:dyDescent="0.2">
      <c r="I508" s="10"/>
      <c r="J508" s="10"/>
      <c r="K508" s="10"/>
      <c r="N508" s="7"/>
      <c r="O508" s="19">
        <f>((H508-1)*(1-(IF(I508="no",0,'month 2'!$B$3)))+1)</f>
        <v>5.0000000000000044E-2</v>
      </c>
      <c r="P508" s="19">
        <f t="shared" si="8"/>
        <v>0</v>
      </c>
      <c r="Q5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8" s="20">
        <f>IF(ISBLANK(N508),,IF(ISBLANK(H508),,(IF(N508="WON-EW",((((O508-1)*K508)*'month 2'!$B$2)+('month 2'!$B$2*(O508-1))),IF(N508="WON",((((O508-1)*K508)*'month 2'!$B$2)+('month 2'!$B$2*(O508-1))),IF(N508="PLACED",((((O508-1)*K508)*'month 2'!$B$2)-'month 2'!$B$2),IF(K508=0,-'month 2'!$B$2,IF(K508=0,-'month 2'!$B$2,-('month 2'!$B$2*2)))))))*D508))</f>
        <v>0</v>
      </c>
    </row>
    <row r="509" spans="9:18" ht="15" x14ac:dyDescent="0.2">
      <c r="I509" s="10"/>
      <c r="J509" s="10"/>
      <c r="K509" s="10"/>
      <c r="N509" s="7"/>
      <c r="O509" s="19">
        <f>((H509-1)*(1-(IF(I509="no",0,'month 2'!$B$3)))+1)</f>
        <v>5.0000000000000044E-2</v>
      </c>
      <c r="P509" s="19">
        <f t="shared" si="8"/>
        <v>0</v>
      </c>
      <c r="Q5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9" s="20">
        <f>IF(ISBLANK(N509),,IF(ISBLANK(H509),,(IF(N509="WON-EW",((((O509-1)*K509)*'month 2'!$B$2)+('month 2'!$B$2*(O509-1))),IF(N509="WON",((((O509-1)*K509)*'month 2'!$B$2)+('month 2'!$B$2*(O509-1))),IF(N509="PLACED",((((O509-1)*K509)*'month 2'!$B$2)-'month 2'!$B$2),IF(K509=0,-'month 2'!$B$2,IF(K509=0,-'month 2'!$B$2,-('month 2'!$B$2*2)))))))*D509))</f>
        <v>0</v>
      </c>
    </row>
    <row r="510" spans="9:18" ht="15" x14ac:dyDescent="0.2">
      <c r="I510" s="10"/>
      <c r="J510" s="10"/>
      <c r="K510" s="10"/>
      <c r="N510" s="7"/>
      <c r="O510" s="19">
        <f>((H510-1)*(1-(IF(I510="no",0,'month 2'!$B$3)))+1)</f>
        <v>5.0000000000000044E-2</v>
      </c>
      <c r="P510" s="19">
        <f t="shared" si="8"/>
        <v>0</v>
      </c>
      <c r="Q5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0" s="20">
        <f>IF(ISBLANK(N510),,IF(ISBLANK(H510),,(IF(N510="WON-EW",((((O510-1)*K510)*'month 2'!$B$2)+('month 2'!$B$2*(O510-1))),IF(N510="WON",((((O510-1)*K510)*'month 2'!$B$2)+('month 2'!$B$2*(O510-1))),IF(N510="PLACED",((((O510-1)*K510)*'month 2'!$B$2)-'month 2'!$B$2),IF(K510=0,-'month 2'!$B$2,IF(K510=0,-'month 2'!$B$2,-('month 2'!$B$2*2)))))))*D510))</f>
        <v>0</v>
      </c>
    </row>
    <row r="511" spans="9:18" ht="15" x14ac:dyDescent="0.2">
      <c r="I511" s="10"/>
      <c r="J511" s="10"/>
      <c r="K511" s="10"/>
      <c r="N511" s="7"/>
      <c r="O511" s="19">
        <f>((H511-1)*(1-(IF(I511="no",0,'month 2'!$B$3)))+1)</f>
        <v>5.0000000000000044E-2</v>
      </c>
      <c r="P511" s="19">
        <f t="shared" si="8"/>
        <v>0</v>
      </c>
      <c r="Q5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1" s="20">
        <f>IF(ISBLANK(N511),,IF(ISBLANK(H511),,(IF(N511="WON-EW",((((O511-1)*K511)*'month 2'!$B$2)+('month 2'!$B$2*(O511-1))),IF(N511="WON",((((O511-1)*K511)*'month 2'!$B$2)+('month 2'!$B$2*(O511-1))),IF(N511="PLACED",((((O511-1)*K511)*'month 2'!$B$2)-'month 2'!$B$2),IF(K511=0,-'month 2'!$B$2,IF(K511=0,-'month 2'!$B$2,-('month 2'!$B$2*2)))))))*D511))</f>
        <v>0</v>
      </c>
    </row>
    <row r="512" spans="9:18" ht="15" x14ac:dyDescent="0.2">
      <c r="I512" s="10"/>
      <c r="J512" s="10"/>
      <c r="K512" s="10"/>
      <c r="N512" s="7"/>
      <c r="O512" s="19">
        <f>((H512-1)*(1-(IF(I512="no",0,'month 2'!$B$3)))+1)</f>
        <v>5.0000000000000044E-2</v>
      </c>
      <c r="P512" s="19">
        <f t="shared" si="8"/>
        <v>0</v>
      </c>
      <c r="Q5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2" s="20">
        <f>IF(ISBLANK(N512),,IF(ISBLANK(H512),,(IF(N512="WON-EW",((((O512-1)*K512)*'month 2'!$B$2)+('month 2'!$B$2*(O512-1))),IF(N512="WON",((((O512-1)*K512)*'month 2'!$B$2)+('month 2'!$B$2*(O512-1))),IF(N512="PLACED",((((O512-1)*K512)*'month 2'!$B$2)-'month 2'!$B$2),IF(K512=0,-'month 2'!$B$2,IF(K512=0,-'month 2'!$B$2,-('month 2'!$B$2*2)))))))*D512))</f>
        <v>0</v>
      </c>
    </row>
    <row r="513" spans="9:18" ht="15" x14ac:dyDescent="0.2">
      <c r="I513" s="10"/>
      <c r="J513" s="10"/>
      <c r="K513" s="10"/>
      <c r="N513" s="7"/>
      <c r="O513" s="19">
        <f>((H513-1)*(1-(IF(I513="no",0,'month 2'!$B$3)))+1)</f>
        <v>5.0000000000000044E-2</v>
      </c>
      <c r="P513" s="19">
        <f t="shared" si="8"/>
        <v>0</v>
      </c>
      <c r="Q5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3" s="20">
        <f>IF(ISBLANK(N513),,IF(ISBLANK(H513),,(IF(N513="WON-EW",((((O513-1)*K513)*'month 2'!$B$2)+('month 2'!$B$2*(O513-1))),IF(N513="WON",((((O513-1)*K513)*'month 2'!$B$2)+('month 2'!$B$2*(O513-1))),IF(N513="PLACED",((((O513-1)*K513)*'month 2'!$B$2)-'month 2'!$B$2),IF(K513=0,-'month 2'!$B$2,IF(K513=0,-'month 2'!$B$2,-('month 2'!$B$2*2)))))))*D513))</f>
        <v>0</v>
      </c>
    </row>
    <row r="514" spans="9:18" ht="15" x14ac:dyDescent="0.2">
      <c r="I514" s="10"/>
      <c r="J514" s="10"/>
      <c r="K514" s="10"/>
      <c r="N514" s="7"/>
      <c r="O514" s="19">
        <f>((H514-1)*(1-(IF(I514="no",0,'month 2'!$B$3)))+1)</f>
        <v>5.0000000000000044E-2</v>
      </c>
      <c r="P514" s="19">
        <f t="shared" si="8"/>
        <v>0</v>
      </c>
      <c r="Q5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4" s="20">
        <f>IF(ISBLANK(N514),,IF(ISBLANK(H514),,(IF(N514="WON-EW",((((O514-1)*K514)*'month 2'!$B$2)+('month 2'!$B$2*(O514-1))),IF(N514="WON",((((O514-1)*K514)*'month 2'!$B$2)+('month 2'!$B$2*(O514-1))),IF(N514="PLACED",((((O514-1)*K514)*'month 2'!$B$2)-'month 2'!$B$2),IF(K514=0,-'month 2'!$B$2,IF(K514=0,-'month 2'!$B$2,-('month 2'!$B$2*2)))))))*D514))</f>
        <v>0</v>
      </c>
    </row>
    <row r="515" spans="9:18" ht="15" x14ac:dyDescent="0.2">
      <c r="I515" s="10"/>
      <c r="J515" s="10"/>
      <c r="K515" s="10"/>
      <c r="N515" s="7"/>
      <c r="O515" s="19">
        <f>((H515-1)*(1-(IF(I515="no",0,'month 2'!$B$3)))+1)</f>
        <v>5.0000000000000044E-2</v>
      </c>
      <c r="P515" s="19">
        <f t="shared" si="8"/>
        <v>0</v>
      </c>
      <c r="Q5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5" s="20">
        <f>IF(ISBLANK(N515),,IF(ISBLANK(H515),,(IF(N515="WON-EW",((((O515-1)*K515)*'month 2'!$B$2)+('month 2'!$B$2*(O515-1))),IF(N515="WON",((((O515-1)*K515)*'month 2'!$B$2)+('month 2'!$B$2*(O515-1))),IF(N515="PLACED",((((O515-1)*K515)*'month 2'!$B$2)-'month 2'!$B$2),IF(K515=0,-'month 2'!$B$2,IF(K515=0,-'month 2'!$B$2,-('month 2'!$B$2*2)))))))*D515))</f>
        <v>0</v>
      </c>
    </row>
    <row r="516" spans="9:18" ht="15" x14ac:dyDescent="0.2">
      <c r="I516" s="10"/>
      <c r="J516" s="10"/>
      <c r="K516" s="10"/>
      <c r="N516" s="7"/>
      <c r="O516" s="19">
        <f>((H516-1)*(1-(IF(I516="no",0,'month 2'!$B$3)))+1)</f>
        <v>5.0000000000000044E-2</v>
      </c>
      <c r="P516" s="19">
        <f t="shared" si="8"/>
        <v>0</v>
      </c>
      <c r="Q5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6" s="20">
        <f>IF(ISBLANK(N516),,IF(ISBLANK(H516),,(IF(N516="WON-EW",((((O516-1)*K516)*'month 2'!$B$2)+('month 2'!$B$2*(O516-1))),IF(N516="WON",((((O516-1)*K516)*'month 2'!$B$2)+('month 2'!$B$2*(O516-1))),IF(N516="PLACED",((((O516-1)*K516)*'month 2'!$B$2)-'month 2'!$B$2),IF(K516=0,-'month 2'!$B$2,IF(K516=0,-'month 2'!$B$2,-('month 2'!$B$2*2)))))))*D516))</f>
        <v>0</v>
      </c>
    </row>
    <row r="517" spans="9:18" ht="15" x14ac:dyDescent="0.2">
      <c r="I517" s="10"/>
      <c r="J517" s="10"/>
      <c r="K517" s="10"/>
      <c r="N517" s="7"/>
      <c r="O517" s="19">
        <f>((H517-1)*(1-(IF(I517="no",0,'month 2'!$B$3)))+1)</f>
        <v>5.0000000000000044E-2</v>
      </c>
      <c r="P517" s="19">
        <f t="shared" si="8"/>
        <v>0</v>
      </c>
      <c r="Q5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7" s="20">
        <f>IF(ISBLANK(N517),,IF(ISBLANK(H517),,(IF(N517="WON-EW",((((O517-1)*K517)*'month 2'!$B$2)+('month 2'!$B$2*(O517-1))),IF(N517="WON",((((O517-1)*K517)*'month 2'!$B$2)+('month 2'!$B$2*(O517-1))),IF(N517="PLACED",((((O517-1)*K517)*'month 2'!$B$2)-'month 2'!$B$2),IF(K517=0,-'month 2'!$B$2,IF(K517=0,-'month 2'!$B$2,-('month 2'!$B$2*2)))))))*D517))</f>
        <v>0</v>
      </c>
    </row>
    <row r="518" spans="9:18" ht="15" x14ac:dyDescent="0.2">
      <c r="I518" s="10"/>
      <c r="J518" s="10"/>
      <c r="K518" s="10"/>
      <c r="N518" s="7"/>
      <c r="O518" s="19">
        <f>((H518-1)*(1-(IF(I518="no",0,'month 2'!$B$3)))+1)</f>
        <v>5.0000000000000044E-2</v>
      </c>
      <c r="P518" s="19">
        <f t="shared" si="8"/>
        <v>0</v>
      </c>
      <c r="Q5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8" s="20">
        <f>IF(ISBLANK(N518),,IF(ISBLANK(H518),,(IF(N518="WON-EW",((((O518-1)*K518)*'month 2'!$B$2)+('month 2'!$B$2*(O518-1))),IF(N518="WON",((((O518-1)*K518)*'month 2'!$B$2)+('month 2'!$B$2*(O518-1))),IF(N518="PLACED",((((O518-1)*K518)*'month 2'!$B$2)-'month 2'!$B$2),IF(K518=0,-'month 2'!$B$2,IF(K518=0,-'month 2'!$B$2,-('month 2'!$B$2*2)))))))*D518))</f>
        <v>0</v>
      </c>
    </row>
    <row r="519" spans="9:18" ht="15" x14ac:dyDescent="0.2">
      <c r="I519" s="10"/>
      <c r="J519" s="10"/>
      <c r="K519" s="10"/>
      <c r="N519" s="7"/>
      <c r="O519" s="19">
        <f>((H519-1)*(1-(IF(I519="no",0,'month 2'!$B$3)))+1)</f>
        <v>5.0000000000000044E-2</v>
      </c>
      <c r="P519" s="19">
        <f t="shared" si="8"/>
        <v>0</v>
      </c>
      <c r="Q5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9" s="20">
        <f>IF(ISBLANK(N519),,IF(ISBLANK(H519),,(IF(N519="WON-EW",((((O519-1)*K519)*'month 2'!$B$2)+('month 2'!$B$2*(O519-1))),IF(N519="WON",((((O519-1)*K519)*'month 2'!$B$2)+('month 2'!$B$2*(O519-1))),IF(N519="PLACED",((((O519-1)*K519)*'month 2'!$B$2)-'month 2'!$B$2),IF(K519=0,-'month 2'!$B$2,IF(K519=0,-'month 2'!$B$2,-('month 2'!$B$2*2)))))))*D519))</f>
        <v>0</v>
      </c>
    </row>
    <row r="520" spans="9:18" ht="15" x14ac:dyDescent="0.2">
      <c r="I520" s="10"/>
      <c r="J520" s="10"/>
      <c r="K520" s="10"/>
      <c r="N520" s="7"/>
      <c r="O520" s="19">
        <f>((H520-1)*(1-(IF(I520="no",0,'month 2'!$B$3)))+1)</f>
        <v>5.0000000000000044E-2</v>
      </c>
      <c r="P520" s="19">
        <f t="shared" si="8"/>
        <v>0</v>
      </c>
      <c r="Q5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0" s="20">
        <f>IF(ISBLANK(N520),,IF(ISBLANK(H520),,(IF(N520="WON-EW",((((O520-1)*K520)*'month 2'!$B$2)+('month 2'!$B$2*(O520-1))),IF(N520="WON",((((O520-1)*K520)*'month 2'!$B$2)+('month 2'!$B$2*(O520-1))),IF(N520="PLACED",((((O520-1)*K520)*'month 2'!$B$2)-'month 2'!$B$2),IF(K520=0,-'month 2'!$B$2,IF(K520=0,-'month 2'!$B$2,-('month 2'!$B$2*2)))))))*D520))</f>
        <v>0</v>
      </c>
    </row>
    <row r="521" spans="9:18" ht="15" x14ac:dyDescent="0.2">
      <c r="I521" s="10"/>
      <c r="J521" s="10"/>
      <c r="K521" s="10"/>
      <c r="N521" s="7"/>
      <c r="O521" s="19">
        <f>((H521-1)*(1-(IF(I521="no",0,'month 2'!$B$3)))+1)</f>
        <v>5.0000000000000044E-2</v>
      </c>
      <c r="P521" s="19">
        <f t="shared" si="8"/>
        <v>0</v>
      </c>
      <c r="Q5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1" s="20">
        <f>IF(ISBLANK(N521),,IF(ISBLANK(H521),,(IF(N521="WON-EW",((((O521-1)*K521)*'month 2'!$B$2)+('month 2'!$B$2*(O521-1))),IF(N521="WON",((((O521-1)*K521)*'month 2'!$B$2)+('month 2'!$B$2*(O521-1))),IF(N521="PLACED",((((O521-1)*K521)*'month 2'!$B$2)-'month 2'!$B$2),IF(K521=0,-'month 2'!$B$2,IF(K521=0,-'month 2'!$B$2,-('month 2'!$B$2*2)))))))*D521))</f>
        <v>0</v>
      </c>
    </row>
    <row r="522" spans="9:18" ht="15" x14ac:dyDescent="0.2">
      <c r="I522" s="10"/>
      <c r="J522" s="10"/>
      <c r="K522" s="10"/>
      <c r="N522" s="7"/>
      <c r="O522" s="19">
        <f>((H522-1)*(1-(IF(I522="no",0,'month 2'!$B$3)))+1)</f>
        <v>5.0000000000000044E-2</v>
      </c>
      <c r="P522" s="19">
        <f t="shared" si="8"/>
        <v>0</v>
      </c>
      <c r="Q5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2" s="20">
        <f>IF(ISBLANK(N522),,IF(ISBLANK(H522),,(IF(N522="WON-EW",((((O522-1)*K522)*'month 2'!$B$2)+('month 2'!$B$2*(O522-1))),IF(N522="WON",((((O522-1)*K522)*'month 2'!$B$2)+('month 2'!$B$2*(O522-1))),IF(N522="PLACED",((((O522-1)*K522)*'month 2'!$B$2)-'month 2'!$B$2),IF(K522=0,-'month 2'!$B$2,IF(K522=0,-'month 2'!$B$2,-('month 2'!$B$2*2)))))))*D522))</f>
        <v>0</v>
      </c>
    </row>
    <row r="523" spans="9:18" ht="15" x14ac:dyDescent="0.2">
      <c r="I523" s="10"/>
      <c r="J523" s="10"/>
      <c r="K523" s="10"/>
      <c r="N523" s="7"/>
      <c r="O523" s="19">
        <f>((H523-1)*(1-(IF(I523="no",0,'month 2'!$B$3)))+1)</f>
        <v>5.0000000000000044E-2</v>
      </c>
      <c r="P523" s="19">
        <f t="shared" si="8"/>
        <v>0</v>
      </c>
      <c r="Q5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3" s="20">
        <f>IF(ISBLANK(N523),,IF(ISBLANK(H523),,(IF(N523="WON-EW",((((O523-1)*K523)*'month 2'!$B$2)+('month 2'!$B$2*(O523-1))),IF(N523="WON",((((O523-1)*K523)*'month 2'!$B$2)+('month 2'!$B$2*(O523-1))),IF(N523="PLACED",((((O523-1)*K523)*'month 2'!$B$2)-'month 2'!$B$2),IF(K523=0,-'month 2'!$B$2,IF(K523=0,-'month 2'!$B$2,-('month 2'!$B$2*2)))))))*D523))</f>
        <v>0</v>
      </c>
    </row>
    <row r="524" spans="9:18" ht="15" x14ac:dyDescent="0.2">
      <c r="I524" s="10"/>
      <c r="J524" s="10"/>
      <c r="K524" s="10"/>
      <c r="N524" s="7"/>
      <c r="O524" s="19">
        <f>((H524-1)*(1-(IF(I524="no",0,'month 2'!$B$3)))+1)</f>
        <v>5.0000000000000044E-2</v>
      </c>
      <c r="P524" s="19">
        <f t="shared" si="8"/>
        <v>0</v>
      </c>
      <c r="Q5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4" s="20">
        <f>IF(ISBLANK(N524),,IF(ISBLANK(H524),,(IF(N524="WON-EW",((((O524-1)*K524)*'month 2'!$B$2)+('month 2'!$B$2*(O524-1))),IF(N524="WON",((((O524-1)*K524)*'month 2'!$B$2)+('month 2'!$B$2*(O524-1))),IF(N524="PLACED",((((O524-1)*K524)*'month 2'!$B$2)-'month 2'!$B$2),IF(K524=0,-'month 2'!$B$2,IF(K524=0,-'month 2'!$B$2,-('month 2'!$B$2*2)))))))*D524))</f>
        <v>0</v>
      </c>
    </row>
    <row r="525" spans="9:18" ht="15" x14ac:dyDescent="0.2">
      <c r="I525" s="10"/>
      <c r="J525" s="10"/>
      <c r="K525" s="10"/>
      <c r="N525" s="7"/>
      <c r="O525" s="19">
        <f>((H525-1)*(1-(IF(I525="no",0,'month 2'!$B$3)))+1)</f>
        <v>5.0000000000000044E-2</v>
      </c>
      <c r="P525" s="19">
        <f t="shared" si="8"/>
        <v>0</v>
      </c>
      <c r="Q5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5" s="20">
        <f>IF(ISBLANK(N525),,IF(ISBLANK(H525),,(IF(N525="WON-EW",((((O525-1)*K525)*'month 2'!$B$2)+('month 2'!$B$2*(O525-1))),IF(N525="WON",((((O525-1)*K525)*'month 2'!$B$2)+('month 2'!$B$2*(O525-1))),IF(N525="PLACED",((((O525-1)*K525)*'month 2'!$B$2)-'month 2'!$B$2),IF(K525=0,-'month 2'!$B$2,IF(K525=0,-'month 2'!$B$2,-('month 2'!$B$2*2)))))))*D525))</f>
        <v>0</v>
      </c>
    </row>
    <row r="526" spans="9:18" ht="15" x14ac:dyDescent="0.2">
      <c r="I526" s="10"/>
      <c r="J526" s="10"/>
      <c r="K526" s="10"/>
      <c r="N526" s="7"/>
      <c r="O526" s="19">
        <f>((H526-1)*(1-(IF(I526="no",0,'month 2'!$B$3)))+1)</f>
        <v>5.0000000000000044E-2</v>
      </c>
      <c r="P526" s="19">
        <f t="shared" si="8"/>
        <v>0</v>
      </c>
      <c r="Q5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6" s="20">
        <f>IF(ISBLANK(N526),,IF(ISBLANK(H526),,(IF(N526="WON-EW",((((O526-1)*K526)*'month 2'!$B$2)+('month 2'!$B$2*(O526-1))),IF(N526="WON",((((O526-1)*K526)*'month 2'!$B$2)+('month 2'!$B$2*(O526-1))),IF(N526="PLACED",((((O526-1)*K526)*'month 2'!$B$2)-'month 2'!$B$2),IF(K526=0,-'month 2'!$B$2,IF(K526=0,-'month 2'!$B$2,-('month 2'!$B$2*2)))))))*D526))</f>
        <v>0</v>
      </c>
    </row>
    <row r="527" spans="9:18" ht="15" x14ac:dyDescent="0.2">
      <c r="I527" s="10"/>
      <c r="J527" s="10"/>
      <c r="K527" s="10"/>
      <c r="N527" s="7"/>
      <c r="O527" s="19">
        <f>((H527-1)*(1-(IF(I527="no",0,'month 2'!$B$3)))+1)</f>
        <v>5.0000000000000044E-2</v>
      </c>
      <c r="P527" s="19">
        <f t="shared" si="8"/>
        <v>0</v>
      </c>
      <c r="Q5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7" s="20">
        <f>IF(ISBLANK(N527),,IF(ISBLANK(H527),,(IF(N527="WON-EW",((((O527-1)*K527)*'month 2'!$B$2)+('month 2'!$B$2*(O527-1))),IF(N527="WON",((((O527-1)*K527)*'month 2'!$B$2)+('month 2'!$B$2*(O527-1))),IF(N527="PLACED",((((O527-1)*K527)*'month 2'!$B$2)-'month 2'!$B$2),IF(K527=0,-'month 2'!$B$2,IF(K527=0,-'month 2'!$B$2,-('month 2'!$B$2*2)))))))*D527))</f>
        <v>0</v>
      </c>
    </row>
    <row r="528" spans="9:18" ht="15" x14ac:dyDescent="0.2">
      <c r="I528" s="10"/>
      <c r="J528" s="10"/>
      <c r="K528" s="10"/>
      <c r="N528" s="7"/>
      <c r="O528" s="19">
        <f>((H528-1)*(1-(IF(I528="no",0,'month 2'!$B$3)))+1)</f>
        <v>5.0000000000000044E-2</v>
      </c>
      <c r="P528" s="19">
        <f t="shared" si="8"/>
        <v>0</v>
      </c>
      <c r="Q5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8" s="20">
        <f>IF(ISBLANK(N528),,IF(ISBLANK(H528),,(IF(N528="WON-EW",((((O528-1)*K528)*'month 2'!$B$2)+('month 2'!$B$2*(O528-1))),IF(N528="WON",((((O528-1)*K528)*'month 2'!$B$2)+('month 2'!$B$2*(O528-1))),IF(N528="PLACED",((((O528-1)*K528)*'month 2'!$B$2)-'month 2'!$B$2),IF(K528=0,-'month 2'!$B$2,IF(K528=0,-'month 2'!$B$2,-('month 2'!$B$2*2)))))))*D528))</f>
        <v>0</v>
      </c>
    </row>
    <row r="529" spans="9:18" ht="15" x14ac:dyDescent="0.2">
      <c r="I529" s="10"/>
      <c r="J529" s="10"/>
      <c r="K529" s="10"/>
      <c r="N529" s="7"/>
      <c r="O529" s="19">
        <f>((H529-1)*(1-(IF(I529="no",0,'month 2'!$B$3)))+1)</f>
        <v>5.0000000000000044E-2</v>
      </c>
      <c r="P529" s="19">
        <f t="shared" si="8"/>
        <v>0</v>
      </c>
      <c r="Q5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9" s="20">
        <f>IF(ISBLANK(N529),,IF(ISBLANK(H529),,(IF(N529="WON-EW",((((O529-1)*K529)*'month 2'!$B$2)+('month 2'!$B$2*(O529-1))),IF(N529="WON",((((O529-1)*K529)*'month 2'!$B$2)+('month 2'!$B$2*(O529-1))),IF(N529="PLACED",((((O529-1)*K529)*'month 2'!$B$2)-'month 2'!$B$2),IF(K529=0,-'month 2'!$B$2,IF(K529=0,-'month 2'!$B$2,-('month 2'!$B$2*2)))))))*D529))</f>
        <v>0</v>
      </c>
    </row>
    <row r="530" spans="9:18" ht="15" x14ac:dyDescent="0.2">
      <c r="I530" s="10"/>
      <c r="J530" s="10"/>
      <c r="K530" s="10"/>
      <c r="N530" s="7"/>
      <c r="O530" s="19">
        <f>((H530-1)*(1-(IF(I530="no",0,'month 2'!$B$3)))+1)</f>
        <v>5.0000000000000044E-2</v>
      </c>
      <c r="P530" s="19">
        <f t="shared" si="8"/>
        <v>0</v>
      </c>
      <c r="Q5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0" s="20">
        <f>IF(ISBLANK(N530),,IF(ISBLANK(H530),,(IF(N530="WON-EW",((((O530-1)*K530)*'month 2'!$B$2)+('month 2'!$B$2*(O530-1))),IF(N530="WON",((((O530-1)*K530)*'month 2'!$B$2)+('month 2'!$B$2*(O530-1))),IF(N530="PLACED",((((O530-1)*K530)*'month 2'!$B$2)-'month 2'!$B$2),IF(K530=0,-'month 2'!$B$2,IF(K530=0,-'month 2'!$B$2,-('month 2'!$B$2*2)))))))*D530))</f>
        <v>0</v>
      </c>
    </row>
    <row r="531" spans="9:18" ht="15" x14ac:dyDescent="0.2">
      <c r="I531" s="10"/>
      <c r="J531" s="10"/>
      <c r="K531" s="10"/>
      <c r="N531" s="7"/>
      <c r="O531" s="19">
        <f>((H531-1)*(1-(IF(I531="no",0,'month 2'!$B$3)))+1)</f>
        <v>5.0000000000000044E-2</v>
      </c>
      <c r="P531" s="19">
        <f t="shared" si="8"/>
        <v>0</v>
      </c>
      <c r="Q5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1" s="20">
        <f>IF(ISBLANK(N531),,IF(ISBLANK(H531),,(IF(N531="WON-EW",((((O531-1)*K531)*'month 2'!$B$2)+('month 2'!$B$2*(O531-1))),IF(N531="WON",((((O531-1)*K531)*'month 2'!$B$2)+('month 2'!$B$2*(O531-1))),IF(N531="PLACED",((((O531-1)*K531)*'month 2'!$B$2)-'month 2'!$B$2),IF(K531=0,-'month 2'!$B$2,IF(K531=0,-'month 2'!$B$2,-('month 2'!$B$2*2)))))))*D531))</f>
        <v>0</v>
      </c>
    </row>
    <row r="532" spans="9:18" ht="15" x14ac:dyDescent="0.2">
      <c r="I532" s="10"/>
      <c r="J532" s="10"/>
      <c r="K532" s="10"/>
      <c r="N532" s="7"/>
      <c r="O532" s="19">
        <f>((H532-1)*(1-(IF(I532="no",0,'month 2'!$B$3)))+1)</f>
        <v>5.0000000000000044E-2</v>
      </c>
      <c r="P532" s="19">
        <f t="shared" si="8"/>
        <v>0</v>
      </c>
      <c r="Q5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2" s="20">
        <f>IF(ISBLANK(N532),,IF(ISBLANK(H532),,(IF(N532="WON-EW",((((O532-1)*K532)*'month 2'!$B$2)+('month 2'!$B$2*(O532-1))),IF(N532="WON",((((O532-1)*K532)*'month 2'!$B$2)+('month 2'!$B$2*(O532-1))),IF(N532="PLACED",((((O532-1)*K532)*'month 2'!$B$2)-'month 2'!$B$2),IF(K532=0,-'month 2'!$B$2,IF(K532=0,-'month 2'!$B$2,-('month 2'!$B$2*2)))))))*D532))</f>
        <v>0</v>
      </c>
    </row>
    <row r="533" spans="9:18" ht="15" x14ac:dyDescent="0.2">
      <c r="I533" s="10"/>
      <c r="J533" s="10"/>
      <c r="K533" s="10"/>
      <c r="N533" s="7"/>
      <c r="O533" s="19">
        <f>((H533-1)*(1-(IF(I533="no",0,'month 2'!$B$3)))+1)</f>
        <v>5.0000000000000044E-2</v>
      </c>
      <c r="P533" s="19">
        <f t="shared" si="8"/>
        <v>0</v>
      </c>
      <c r="Q5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3" s="20">
        <f>IF(ISBLANK(N533),,IF(ISBLANK(H533),,(IF(N533="WON-EW",((((O533-1)*K533)*'month 2'!$B$2)+('month 2'!$B$2*(O533-1))),IF(N533="WON",((((O533-1)*K533)*'month 2'!$B$2)+('month 2'!$B$2*(O533-1))),IF(N533="PLACED",((((O533-1)*K533)*'month 2'!$B$2)-'month 2'!$B$2),IF(K533=0,-'month 2'!$B$2,IF(K533=0,-'month 2'!$B$2,-('month 2'!$B$2*2)))))))*D533))</f>
        <v>0</v>
      </c>
    </row>
    <row r="534" spans="9:18" ht="15" x14ac:dyDescent="0.2">
      <c r="I534" s="10"/>
      <c r="J534" s="10"/>
      <c r="K534" s="10"/>
      <c r="N534" s="7"/>
      <c r="O534" s="19">
        <f>((H534-1)*(1-(IF(I534="no",0,'month 2'!$B$3)))+1)</f>
        <v>5.0000000000000044E-2</v>
      </c>
      <c r="P534" s="19">
        <f t="shared" si="8"/>
        <v>0</v>
      </c>
      <c r="Q5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4" s="20">
        <f>IF(ISBLANK(N534),,IF(ISBLANK(H534),,(IF(N534="WON-EW",((((O534-1)*K534)*'month 2'!$B$2)+('month 2'!$B$2*(O534-1))),IF(N534="WON",((((O534-1)*K534)*'month 2'!$B$2)+('month 2'!$B$2*(O534-1))),IF(N534="PLACED",((((O534-1)*K534)*'month 2'!$B$2)-'month 2'!$B$2),IF(K534=0,-'month 2'!$B$2,IF(K534=0,-'month 2'!$B$2,-('month 2'!$B$2*2)))))))*D534))</f>
        <v>0</v>
      </c>
    </row>
    <row r="535" spans="9:18" ht="15" x14ac:dyDescent="0.2">
      <c r="I535" s="10"/>
      <c r="J535" s="10"/>
      <c r="K535" s="10"/>
      <c r="N535" s="7"/>
      <c r="O535" s="19">
        <f>((H535-1)*(1-(IF(I535="no",0,'month 2'!$B$3)))+1)</f>
        <v>5.0000000000000044E-2</v>
      </c>
      <c r="P535" s="19">
        <f t="shared" si="8"/>
        <v>0</v>
      </c>
      <c r="Q5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5" s="20">
        <f>IF(ISBLANK(N535),,IF(ISBLANK(H535),,(IF(N535="WON-EW",((((O535-1)*K535)*'month 2'!$B$2)+('month 2'!$B$2*(O535-1))),IF(N535="WON",((((O535-1)*K535)*'month 2'!$B$2)+('month 2'!$B$2*(O535-1))),IF(N535="PLACED",((((O535-1)*K535)*'month 2'!$B$2)-'month 2'!$B$2),IF(K535=0,-'month 2'!$B$2,IF(K535=0,-'month 2'!$B$2,-('month 2'!$B$2*2)))))))*D535))</f>
        <v>0</v>
      </c>
    </row>
    <row r="536" spans="9:18" ht="15" x14ac:dyDescent="0.2">
      <c r="I536" s="10"/>
      <c r="J536" s="10"/>
      <c r="K536" s="10"/>
      <c r="N536" s="7"/>
      <c r="O536" s="19">
        <f>((H536-1)*(1-(IF(I536="no",0,'month 2'!$B$3)))+1)</f>
        <v>5.0000000000000044E-2</v>
      </c>
      <c r="P536" s="19">
        <f t="shared" si="8"/>
        <v>0</v>
      </c>
      <c r="Q5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6" s="20">
        <f>IF(ISBLANK(N536),,IF(ISBLANK(H536),,(IF(N536="WON-EW",((((O536-1)*K536)*'month 2'!$B$2)+('month 2'!$B$2*(O536-1))),IF(N536="WON",((((O536-1)*K536)*'month 2'!$B$2)+('month 2'!$B$2*(O536-1))),IF(N536="PLACED",((((O536-1)*K536)*'month 2'!$B$2)-'month 2'!$B$2),IF(K536=0,-'month 2'!$B$2,IF(K536=0,-'month 2'!$B$2,-('month 2'!$B$2*2)))))))*D536))</f>
        <v>0</v>
      </c>
    </row>
    <row r="537" spans="9:18" ht="15" x14ac:dyDescent="0.2">
      <c r="I537" s="10"/>
      <c r="J537" s="10"/>
      <c r="K537" s="10"/>
      <c r="N537" s="7"/>
      <c r="O537" s="19">
        <f>((H537-1)*(1-(IF(I537="no",0,'month 2'!$B$3)))+1)</f>
        <v>5.0000000000000044E-2</v>
      </c>
      <c r="P537" s="19">
        <f t="shared" si="8"/>
        <v>0</v>
      </c>
      <c r="Q5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7" s="20">
        <f>IF(ISBLANK(N537),,IF(ISBLANK(H537),,(IF(N537="WON-EW",((((O537-1)*K537)*'month 2'!$B$2)+('month 2'!$B$2*(O537-1))),IF(N537="WON",((((O537-1)*K537)*'month 2'!$B$2)+('month 2'!$B$2*(O537-1))),IF(N537="PLACED",((((O537-1)*K537)*'month 2'!$B$2)-'month 2'!$B$2),IF(K537=0,-'month 2'!$B$2,IF(K537=0,-'month 2'!$B$2,-('month 2'!$B$2*2)))))))*D537))</f>
        <v>0</v>
      </c>
    </row>
    <row r="538" spans="9:18" ht="15" x14ac:dyDescent="0.2">
      <c r="I538" s="10"/>
      <c r="J538" s="10"/>
      <c r="K538" s="10"/>
      <c r="N538" s="7"/>
      <c r="O538" s="19">
        <f>((H538-1)*(1-(IF(I538="no",0,'month 2'!$B$3)))+1)</f>
        <v>5.0000000000000044E-2</v>
      </c>
      <c r="P538" s="19">
        <f t="shared" si="8"/>
        <v>0</v>
      </c>
      <c r="Q5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8" s="20">
        <f>IF(ISBLANK(N538),,IF(ISBLANK(H538),,(IF(N538="WON-EW",((((O538-1)*K538)*'month 2'!$B$2)+('month 2'!$B$2*(O538-1))),IF(N538="WON",((((O538-1)*K538)*'month 2'!$B$2)+('month 2'!$B$2*(O538-1))),IF(N538="PLACED",((((O538-1)*K538)*'month 2'!$B$2)-'month 2'!$B$2),IF(K538=0,-'month 2'!$B$2,IF(K538=0,-'month 2'!$B$2,-('month 2'!$B$2*2)))))))*D538))</f>
        <v>0</v>
      </c>
    </row>
    <row r="539" spans="9:18" ht="15" x14ac:dyDescent="0.2">
      <c r="I539" s="10"/>
      <c r="J539" s="10"/>
      <c r="K539" s="10"/>
      <c r="N539" s="7"/>
      <c r="O539" s="19">
        <f>((H539-1)*(1-(IF(I539="no",0,'month 2'!$B$3)))+1)</f>
        <v>5.0000000000000044E-2</v>
      </c>
      <c r="P539" s="19">
        <f t="shared" si="8"/>
        <v>0</v>
      </c>
      <c r="Q5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9" s="20">
        <f>IF(ISBLANK(N539),,IF(ISBLANK(H539),,(IF(N539="WON-EW",((((O539-1)*K539)*'month 2'!$B$2)+('month 2'!$B$2*(O539-1))),IF(N539="WON",((((O539-1)*K539)*'month 2'!$B$2)+('month 2'!$B$2*(O539-1))),IF(N539="PLACED",((((O539-1)*K539)*'month 2'!$B$2)-'month 2'!$B$2),IF(K539=0,-'month 2'!$B$2,IF(K539=0,-'month 2'!$B$2,-('month 2'!$B$2*2)))))))*D539))</f>
        <v>0</v>
      </c>
    </row>
    <row r="540" spans="9:18" ht="15" x14ac:dyDescent="0.2">
      <c r="I540" s="10"/>
      <c r="J540" s="10"/>
      <c r="K540" s="10"/>
      <c r="N540" s="7"/>
      <c r="O540" s="19">
        <f>((H540-1)*(1-(IF(I540="no",0,'month 2'!$B$3)))+1)</f>
        <v>5.0000000000000044E-2</v>
      </c>
      <c r="P540" s="19">
        <f t="shared" si="8"/>
        <v>0</v>
      </c>
      <c r="Q5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0" s="20">
        <f>IF(ISBLANK(N540),,IF(ISBLANK(H540),,(IF(N540="WON-EW",((((O540-1)*K540)*'month 2'!$B$2)+('month 2'!$B$2*(O540-1))),IF(N540="WON",((((O540-1)*K540)*'month 2'!$B$2)+('month 2'!$B$2*(O540-1))),IF(N540="PLACED",((((O540-1)*K540)*'month 2'!$B$2)-'month 2'!$B$2),IF(K540=0,-'month 2'!$B$2,IF(K540=0,-'month 2'!$B$2,-('month 2'!$B$2*2)))))))*D540))</f>
        <v>0</v>
      </c>
    </row>
    <row r="541" spans="9:18" ht="15" x14ac:dyDescent="0.2">
      <c r="I541" s="10"/>
      <c r="J541" s="10"/>
      <c r="K541" s="10"/>
      <c r="N541" s="7"/>
      <c r="O541" s="19">
        <f>((H541-1)*(1-(IF(I541="no",0,'month 2'!$B$3)))+1)</f>
        <v>5.0000000000000044E-2</v>
      </c>
      <c r="P541" s="19">
        <f t="shared" si="8"/>
        <v>0</v>
      </c>
      <c r="Q5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1" s="20">
        <f>IF(ISBLANK(N541),,IF(ISBLANK(H541),,(IF(N541="WON-EW",((((O541-1)*K541)*'month 2'!$B$2)+('month 2'!$B$2*(O541-1))),IF(N541="WON",((((O541-1)*K541)*'month 2'!$B$2)+('month 2'!$B$2*(O541-1))),IF(N541="PLACED",((((O541-1)*K541)*'month 2'!$B$2)-'month 2'!$B$2),IF(K541=0,-'month 2'!$B$2,IF(K541=0,-'month 2'!$B$2,-('month 2'!$B$2*2)))))))*D541))</f>
        <v>0</v>
      </c>
    </row>
    <row r="542" spans="9:18" ht="15" x14ac:dyDescent="0.2">
      <c r="I542" s="10"/>
      <c r="J542" s="10"/>
      <c r="K542" s="10"/>
      <c r="N542" s="7"/>
      <c r="O542" s="19">
        <f>((H542-1)*(1-(IF(I542="no",0,'month 2'!$B$3)))+1)</f>
        <v>5.0000000000000044E-2</v>
      </c>
      <c r="P542" s="19">
        <f t="shared" si="8"/>
        <v>0</v>
      </c>
      <c r="Q5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2" s="20">
        <f>IF(ISBLANK(N542),,IF(ISBLANK(H542),,(IF(N542="WON-EW",((((O542-1)*K542)*'month 2'!$B$2)+('month 2'!$B$2*(O542-1))),IF(N542="WON",((((O542-1)*K542)*'month 2'!$B$2)+('month 2'!$B$2*(O542-1))),IF(N542="PLACED",((((O542-1)*K542)*'month 2'!$B$2)-'month 2'!$B$2),IF(K542=0,-'month 2'!$B$2,IF(K542=0,-'month 2'!$B$2,-('month 2'!$B$2*2)))))))*D542))</f>
        <v>0</v>
      </c>
    </row>
    <row r="543" spans="9:18" ht="15" x14ac:dyDescent="0.2">
      <c r="I543" s="10"/>
      <c r="J543" s="10"/>
      <c r="K543" s="10"/>
      <c r="N543" s="7"/>
      <c r="O543" s="19">
        <f>((H543-1)*(1-(IF(I543="no",0,'month 2'!$B$3)))+1)</f>
        <v>5.0000000000000044E-2</v>
      </c>
      <c r="P543" s="19">
        <f t="shared" si="8"/>
        <v>0</v>
      </c>
      <c r="Q5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3" s="20">
        <f>IF(ISBLANK(N543),,IF(ISBLANK(H543),,(IF(N543="WON-EW",((((O543-1)*K543)*'month 2'!$B$2)+('month 2'!$B$2*(O543-1))),IF(N543="WON",((((O543-1)*K543)*'month 2'!$B$2)+('month 2'!$B$2*(O543-1))),IF(N543="PLACED",((((O543-1)*K543)*'month 2'!$B$2)-'month 2'!$B$2),IF(K543=0,-'month 2'!$B$2,IF(K543=0,-'month 2'!$B$2,-('month 2'!$B$2*2)))))))*D543))</f>
        <v>0</v>
      </c>
    </row>
    <row r="544" spans="9:18" ht="15" x14ac:dyDescent="0.2">
      <c r="I544" s="10"/>
      <c r="J544" s="10"/>
      <c r="K544" s="10"/>
      <c r="N544" s="7"/>
      <c r="O544" s="19">
        <f>((H544-1)*(1-(IF(I544="no",0,'month 2'!$B$3)))+1)</f>
        <v>5.0000000000000044E-2</v>
      </c>
      <c r="P544" s="19">
        <f t="shared" si="8"/>
        <v>0</v>
      </c>
      <c r="Q5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4" s="20">
        <f>IF(ISBLANK(N544),,IF(ISBLANK(H544),,(IF(N544="WON-EW",((((O544-1)*K544)*'month 2'!$B$2)+('month 2'!$B$2*(O544-1))),IF(N544="WON",((((O544-1)*K544)*'month 2'!$B$2)+('month 2'!$B$2*(O544-1))),IF(N544="PLACED",((((O544-1)*K544)*'month 2'!$B$2)-'month 2'!$B$2),IF(K544=0,-'month 2'!$B$2,IF(K544=0,-'month 2'!$B$2,-('month 2'!$B$2*2)))))))*D544))</f>
        <v>0</v>
      </c>
    </row>
    <row r="545" spans="9:18" ht="15" x14ac:dyDescent="0.2">
      <c r="I545" s="10"/>
      <c r="J545" s="10"/>
      <c r="K545" s="10"/>
      <c r="N545" s="7"/>
      <c r="O545" s="19">
        <f>((H545-1)*(1-(IF(I545="no",0,'month 2'!$B$3)))+1)</f>
        <v>5.0000000000000044E-2</v>
      </c>
      <c r="P545" s="19">
        <f t="shared" si="8"/>
        <v>0</v>
      </c>
      <c r="Q5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5" s="20">
        <f>IF(ISBLANK(N545),,IF(ISBLANK(H545),,(IF(N545="WON-EW",((((O545-1)*K545)*'month 2'!$B$2)+('month 2'!$B$2*(O545-1))),IF(N545="WON",((((O545-1)*K545)*'month 2'!$B$2)+('month 2'!$B$2*(O545-1))),IF(N545="PLACED",((((O545-1)*K545)*'month 2'!$B$2)-'month 2'!$B$2),IF(K545=0,-'month 2'!$B$2,IF(K545=0,-'month 2'!$B$2,-('month 2'!$B$2*2)))))))*D545))</f>
        <v>0</v>
      </c>
    </row>
    <row r="546" spans="9:18" ht="15" x14ac:dyDescent="0.2">
      <c r="I546" s="10"/>
      <c r="J546" s="10"/>
      <c r="K546" s="10"/>
      <c r="N546" s="7"/>
      <c r="O546" s="19">
        <f>((H546-1)*(1-(IF(I546="no",0,'month 2'!$B$3)))+1)</f>
        <v>5.0000000000000044E-2</v>
      </c>
      <c r="P546" s="19">
        <f t="shared" si="8"/>
        <v>0</v>
      </c>
      <c r="Q5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6" s="20">
        <f>IF(ISBLANK(N546),,IF(ISBLANK(H546),,(IF(N546="WON-EW",((((O546-1)*K546)*'month 2'!$B$2)+('month 2'!$B$2*(O546-1))),IF(N546="WON",((((O546-1)*K546)*'month 2'!$B$2)+('month 2'!$B$2*(O546-1))),IF(N546="PLACED",((((O546-1)*K546)*'month 2'!$B$2)-'month 2'!$B$2),IF(K546=0,-'month 2'!$B$2,IF(K546=0,-'month 2'!$B$2,-('month 2'!$B$2*2)))))))*D546))</f>
        <v>0</v>
      </c>
    </row>
    <row r="547" spans="9:18" ht="15" x14ac:dyDescent="0.2">
      <c r="I547" s="10"/>
      <c r="J547" s="10"/>
      <c r="K547" s="10"/>
      <c r="N547" s="7"/>
      <c r="O547" s="19">
        <f>((H547-1)*(1-(IF(I547="no",0,'month 2'!$B$3)))+1)</f>
        <v>5.0000000000000044E-2</v>
      </c>
      <c r="P547" s="19">
        <f t="shared" si="8"/>
        <v>0</v>
      </c>
      <c r="Q5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7" s="20">
        <f>IF(ISBLANK(N547),,IF(ISBLANK(H547),,(IF(N547="WON-EW",((((O547-1)*K547)*'month 2'!$B$2)+('month 2'!$B$2*(O547-1))),IF(N547="WON",((((O547-1)*K547)*'month 2'!$B$2)+('month 2'!$B$2*(O547-1))),IF(N547="PLACED",((((O547-1)*K547)*'month 2'!$B$2)-'month 2'!$B$2),IF(K547=0,-'month 2'!$B$2,IF(K547=0,-'month 2'!$B$2,-('month 2'!$B$2*2)))))))*D547))</f>
        <v>0</v>
      </c>
    </row>
    <row r="548" spans="9:18" ht="15" x14ac:dyDescent="0.2">
      <c r="I548" s="10"/>
      <c r="J548" s="10"/>
      <c r="K548" s="10"/>
      <c r="N548" s="7"/>
      <c r="O548" s="19">
        <f>((H548-1)*(1-(IF(I548="no",0,'month 2'!$B$3)))+1)</f>
        <v>5.0000000000000044E-2</v>
      </c>
      <c r="P548" s="19">
        <f t="shared" si="8"/>
        <v>0</v>
      </c>
      <c r="Q5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8" s="20">
        <f>IF(ISBLANK(N548),,IF(ISBLANK(H548),,(IF(N548="WON-EW",((((O548-1)*K548)*'month 2'!$B$2)+('month 2'!$B$2*(O548-1))),IF(N548="WON",((((O548-1)*K548)*'month 2'!$B$2)+('month 2'!$B$2*(O548-1))),IF(N548="PLACED",((((O548-1)*K548)*'month 2'!$B$2)-'month 2'!$B$2),IF(K548=0,-'month 2'!$B$2,IF(K548=0,-'month 2'!$B$2,-('month 2'!$B$2*2)))))))*D548))</f>
        <v>0</v>
      </c>
    </row>
    <row r="549" spans="9:18" ht="15" x14ac:dyDescent="0.2">
      <c r="I549" s="10"/>
      <c r="J549" s="10"/>
      <c r="K549" s="10"/>
      <c r="N549" s="7"/>
      <c r="O549" s="19">
        <f>((H549-1)*(1-(IF(I549="no",0,'month 2'!$B$3)))+1)</f>
        <v>5.0000000000000044E-2</v>
      </c>
      <c r="P549" s="19">
        <f t="shared" si="8"/>
        <v>0</v>
      </c>
      <c r="Q5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9" s="20">
        <f>IF(ISBLANK(N549),,IF(ISBLANK(H549),,(IF(N549="WON-EW",((((O549-1)*K549)*'month 2'!$B$2)+('month 2'!$B$2*(O549-1))),IF(N549="WON",((((O549-1)*K549)*'month 2'!$B$2)+('month 2'!$B$2*(O549-1))),IF(N549="PLACED",((((O549-1)*K549)*'month 2'!$B$2)-'month 2'!$B$2),IF(K549=0,-'month 2'!$B$2,IF(K549=0,-'month 2'!$B$2,-('month 2'!$B$2*2)))))))*D549))</f>
        <v>0</v>
      </c>
    </row>
    <row r="550" spans="9:18" ht="15" x14ac:dyDescent="0.2">
      <c r="I550" s="10"/>
      <c r="J550" s="10"/>
      <c r="K550" s="10"/>
      <c r="N550" s="7"/>
      <c r="O550" s="19">
        <f>((H550-1)*(1-(IF(I550="no",0,'month 2'!$B$3)))+1)</f>
        <v>5.0000000000000044E-2</v>
      </c>
      <c r="P550" s="19">
        <f t="shared" si="8"/>
        <v>0</v>
      </c>
      <c r="Q5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0" s="20">
        <f>IF(ISBLANK(N550),,IF(ISBLANK(H550),,(IF(N550="WON-EW",((((O550-1)*K550)*'month 2'!$B$2)+('month 2'!$B$2*(O550-1))),IF(N550="WON",((((O550-1)*K550)*'month 2'!$B$2)+('month 2'!$B$2*(O550-1))),IF(N550="PLACED",((((O550-1)*K550)*'month 2'!$B$2)-'month 2'!$B$2),IF(K550=0,-'month 2'!$B$2,IF(K550=0,-'month 2'!$B$2,-('month 2'!$B$2*2)))))))*D550))</f>
        <v>0</v>
      </c>
    </row>
    <row r="551" spans="9:18" ht="15" x14ac:dyDescent="0.2">
      <c r="I551" s="10"/>
      <c r="J551" s="10"/>
      <c r="K551" s="10"/>
      <c r="N551" s="7"/>
      <c r="O551" s="19">
        <f>((H551-1)*(1-(IF(I551="no",0,'month 2'!$B$3)))+1)</f>
        <v>5.0000000000000044E-2</v>
      </c>
      <c r="P551" s="19">
        <f t="shared" si="8"/>
        <v>0</v>
      </c>
      <c r="Q5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1" s="20">
        <f>IF(ISBLANK(N551),,IF(ISBLANK(H551),,(IF(N551="WON-EW",((((O551-1)*K551)*'month 2'!$B$2)+('month 2'!$B$2*(O551-1))),IF(N551="WON",((((O551-1)*K551)*'month 2'!$B$2)+('month 2'!$B$2*(O551-1))),IF(N551="PLACED",((((O551-1)*K551)*'month 2'!$B$2)-'month 2'!$B$2),IF(K551=0,-'month 2'!$B$2,IF(K551=0,-'month 2'!$B$2,-('month 2'!$B$2*2)))))))*D551))</f>
        <v>0</v>
      </c>
    </row>
    <row r="552" spans="9:18" ht="15" x14ac:dyDescent="0.2">
      <c r="I552" s="10"/>
      <c r="J552" s="10"/>
      <c r="K552" s="10"/>
      <c r="N552" s="7"/>
      <c r="O552" s="19">
        <f>((H552-1)*(1-(IF(I552="no",0,'month 2'!$B$3)))+1)</f>
        <v>5.0000000000000044E-2</v>
      </c>
      <c r="P552" s="19">
        <f t="shared" si="8"/>
        <v>0</v>
      </c>
      <c r="Q5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2" s="20">
        <f>IF(ISBLANK(N552),,IF(ISBLANK(H552),,(IF(N552="WON-EW",((((O552-1)*K552)*'month 2'!$B$2)+('month 2'!$B$2*(O552-1))),IF(N552="WON",((((O552-1)*K552)*'month 2'!$B$2)+('month 2'!$B$2*(O552-1))),IF(N552="PLACED",((((O552-1)*K552)*'month 2'!$B$2)-'month 2'!$B$2),IF(K552=0,-'month 2'!$B$2,IF(K552=0,-'month 2'!$B$2,-('month 2'!$B$2*2)))))))*D552))</f>
        <v>0</v>
      </c>
    </row>
    <row r="553" spans="9:18" ht="15" x14ac:dyDescent="0.2">
      <c r="I553" s="10"/>
      <c r="J553" s="10"/>
      <c r="K553" s="10"/>
      <c r="N553" s="7"/>
      <c r="O553" s="19">
        <f>((H553-1)*(1-(IF(I553="no",0,'month 2'!$B$3)))+1)</f>
        <v>5.0000000000000044E-2</v>
      </c>
      <c r="P553" s="19">
        <f t="shared" si="8"/>
        <v>0</v>
      </c>
      <c r="Q5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3" s="20">
        <f>IF(ISBLANK(N553),,IF(ISBLANK(H553),,(IF(N553="WON-EW",((((O553-1)*K553)*'month 2'!$B$2)+('month 2'!$B$2*(O553-1))),IF(N553="WON",((((O553-1)*K553)*'month 2'!$B$2)+('month 2'!$B$2*(O553-1))),IF(N553="PLACED",((((O553-1)*K553)*'month 2'!$B$2)-'month 2'!$B$2),IF(K553=0,-'month 2'!$B$2,IF(K553=0,-'month 2'!$B$2,-('month 2'!$B$2*2)))))))*D553))</f>
        <v>0</v>
      </c>
    </row>
    <row r="554" spans="9:18" ht="15" x14ac:dyDescent="0.2">
      <c r="I554" s="10"/>
      <c r="J554" s="10"/>
      <c r="K554" s="10"/>
      <c r="N554" s="7"/>
      <c r="O554" s="19">
        <f>((H554-1)*(1-(IF(I554="no",0,'month 2'!$B$3)))+1)</f>
        <v>5.0000000000000044E-2</v>
      </c>
      <c r="P554" s="19">
        <f t="shared" si="8"/>
        <v>0</v>
      </c>
      <c r="Q5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4" s="20">
        <f>IF(ISBLANK(N554),,IF(ISBLANK(H554),,(IF(N554="WON-EW",((((O554-1)*K554)*'month 2'!$B$2)+('month 2'!$B$2*(O554-1))),IF(N554="WON",((((O554-1)*K554)*'month 2'!$B$2)+('month 2'!$B$2*(O554-1))),IF(N554="PLACED",((((O554-1)*K554)*'month 2'!$B$2)-'month 2'!$B$2),IF(K554=0,-'month 2'!$B$2,IF(K554=0,-'month 2'!$B$2,-('month 2'!$B$2*2)))))))*D554))</f>
        <v>0</v>
      </c>
    </row>
    <row r="555" spans="9:18" ht="15" x14ac:dyDescent="0.2">
      <c r="I555" s="10"/>
      <c r="J555" s="10"/>
      <c r="K555" s="10"/>
      <c r="N555" s="7"/>
      <c r="O555" s="19">
        <f>((H555-1)*(1-(IF(I555="no",0,'month 2'!$B$3)))+1)</f>
        <v>5.0000000000000044E-2</v>
      </c>
      <c r="P555" s="19">
        <f t="shared" si="8"/>
        <v>0</v>
      </c>
      <c r="Q5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5" s="20">
        <f>IF(ISBLANK(N555),,IF(ISBLANK(H555),,(IF(N555="WON-EW",((((O555-1)*K555)*'month 2'!$B$2)+('month 2'!$B$2*(O555-1))),IF(N555="WON",((((O555-1)*K555)*'month 2'!$B$2)+('month 2'!$B$2*(O555-1))),IF(N555="PLACED",((((O555-1)*K555)*'month 2'!$B$2)-'month 2'!$B$2),IF(K555=0,-'month 2'!$B$2,IF(K555=0,-'month 2'!$B$2,-('month 2'!$B$2*2)))))))*D555))</f>
        <v>0</v>
      </c>
    </row>
    <row r="556" spans="9:18" ht="15" x14ac:dyDescent="0.2">
      <c r="I556" s="10"/>
      <c r="J556" s="10"/>
      <c r="K556" s="10"/>
      <c r="N556" s="7"/>
      <c r="O556" s="19">
        <f>((H556-1)*(1-(IF(I556="no",0,'month 2'!$B$3)))+1)</f>
        <v>5.0000000000000044E-2</v>
      </c>
      <c r="P556" s="19">
        <f t="shared" si="8"/>
        <v>0</v>
      </c>
      <c r="Q5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6" s="20">
        <f>IF(ISBLANK(N556),,IF(ISBLANK(H556),,(IF(N556="WON-EW",((((O556-1)*K556)*'month 2'!$B$2)+('month 2'!$B$2*(O556-1))),IF(N556="WON",((((O556-1)*K556)*'month 2'!$B$2)+('month 2'!$B$2*(O556-1))),IF(N556="PLACED",((((O556-1)*K556)*'month 2'!$B$2)-'month 2'!$B$2),IF(K556=0,-'month 2'!$B$2,IF(K556=0,-'month 2'!$B$2,-('month 2'!$B$2*2)))))))*D556))</f>
        <v>0</v>
      </c>
    </row>
    <row r="557" spans="9:18" ht="15" x14ac:dyDescent="0.2">
      <c r="I557" s="10"/>
      <c r="J557" s="10"/>
      <c r="K557" s="10"/>
      <c r="N557" s="7"/>
      <c r="O557" s="19">
        <f>((H557-1)*(1-(IF(I557="no",0,'month 2'!$B$3)))+1)</f>
        <v>5.0000000000000044E-2</v>
      </c>
      <c r="P557" s="19">
        <f t="shared" si="8"/>
        <v>0</v>
      </c>
      <c r="Q5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7" s="20">
        <f>IF(ISBLANK(N557),,IF(ISBLANK(H557),,(IF(N557="WON-EW",((((O557-1)*K557)*'month 2'!$B$2)+('month 2'!$B$2*(O557-1))),IF(N557="WON",((((O557-1)*K557)*'month 2'!$B$2)+('month 2'!$B$2*(O557-1))),IF(N557="PLACED",((((O557-1)*K557)*'month 2'!$B$2)-'month 2'!$B$2),IF(K557=0,-'month 2'!$B$2,IF(K557=0,-'month 2'!$B$2,-('month 2'!$B$2*2)))))))*D557))</f>
        <v>0</v>
      </c>
    </row>
    <row r="558" spans="9:18" ht="15" x14ac:dyDescent="0.2">
      <c r="I558" s="10"/>
      <c r="J558" s="10"/>
      <c r="K558" s="10"/>
      <c r="N558" s="7"/>
      <c r="O558" s="19">
        <f>((H558-1)*(1-(IF(I558="no",0,'month 2'!$B$3)))+1)</f>
        <v>5.0000000000000044E-2</v>
      </c>
      <c r="P558" s="19">
        <f t="shared" ref="P558:P621" si="9">D558*IF(J558="yes",2,1)</f>
        <v>0</v>
      </c>
      <c r="Q5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8" s="20">
        <f>IF(ISBLANK(N558),,IF(ISBLANK(H558),,(IF(N558="WON-EW",((((O558-1)*K558)*'month 2'!$B$2)+('month 2'!$B$2*(O558-1))),IF(N558="WON",((((O558-1)*K558)*'month 2'!$B$2)+('month 2'!$B$2*(O558-1))),IF(N558="PLACED",((((O558-1)*K558)*'month 2'!$B$2)-'month 2'!$B$2),IF(K558=0,-'month 2'!$B$2,IF(K558=0,-'month 2'!$B$2,-('month 2'!$B$2*2)))))))*D558))</f>
        <v>0</v>
      </c>
    </row>
    <row r="559" spans="9:18" ht="15" x14ac:dyDescent="0.2">
      <c r="I559" s="10"/>
      <c r="J559" s="10"/>
      <c r="K559" s="10"/>
      <c r="N559" s="7"/>
      <c r="O559" s="19">
        <f>((H559-1)*(1-(IF(I559="no",0,'month 2'!$B$3)))+1)</f>
        <v>5.0000000000000044E-2</v>
      </c>
      <c r="P559" s="19">
        <f t="shared" si="9"/>
        <v>0</v>
      </c>
      <c r="Q5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9" s="20">
        <f>IF(ISBLANK(N559),,IF(ISBLANK(H559),,(IF(N559="WON-EW",((((O559-1)*K559)*'month 2'!$B$2)+('month 2'!$B$2*(O559-1))),IF(N559="WON",((((O559-1)*K559)*'month 2'!$B$2)+('month 2'!$B$2*(O559-1))),IF(N559="PLACED",((((O559-1)*K559)*'month 2'!$B$2)-'month 2'!$B$2),IF(K559=0,-'month 2'!$B$2,IF(K559=0,-'month 2'!$B$2,-('month 2'!$B$2*2)))))))*D559))</f>
        <v>0</v>
      </c>
    </row>
    <row r="560" spans="9:18" ht="15" x14ac:dyDescent="0.2">
      <c r="I560" s="10"/>
      <c r="J560" s="10"/>
      <c r="K560" s="10"/>
      <c r="N560" s="7"/>
      <c r="O560" s="19">
        <f>((H560-1)*(1-(IF(I560="no",0,'month 2'!$B$3)))+1)</f>
        <v>5.0000000000000044E-2</v>
      </c>
      <c r="P560" s="19">
        <f t="shared" si="9"/>
        <v>0</v>
      </c>
      <c r="Q5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0" s="20">
        <f>IF(ISBLANK(N560),,IF(ISBLANK(H560),,(IF(N560="WON-EW",((((O560-1)*K560)*'month 2'!$B$2)+('month 2'!$B$2*(O560-1))),IF(N560="WON",((((O560-1)*K560)*'month 2'!$B$2)+('month 2'!$B$2*(O560-1))),IF(N560="PLACED",((((O560-1)*K560)*'month 2'!$B$2)-'month 2'!$B$2),IF(K560=0,-'month 2'!$B$2,IF(K560=0,-'month 2'!$B$2,-('month 2'!$B$2*2)))))))*D560))</f>
        <v>0</v>
      </c>
    </row>
    <row r="561" spans="9:18" ht="15" x14ac:dyDescent="0.2">
      <c r="I561" s="10"/>
      <c r="J561" s="10"/>
      <c r="K561" s="10"/>
      <c r="N561" s="7"/>
      <c r="O561" s="19">
        <f>((H561-1)*(1-(IF(I561="no",0,'month 2'!$B$3)))+1)</f>
        <v>5.0000000000000044E-2</v>
      </c>
      <c r="P561" s="19">
        <f t="shared" si="9"/>
        <v>0</v>
      </c>
      <c r="Q5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1" s="20">
        <f>IF(ISBLANK(N561),,IF(ISBLANK(H561),,(IF(N561="WON-EW",((((O561-1)*K561)*'month 2'!$B$2)+('month 2'!$B$2*(O561-1))),IF(N561="WON",((((O561-1)*K561)*'month 2'!$B$2)+('month 2'!$B$2*(O561-1))),IF(N561="PLACED",((((O561-1)*K561)*'month 2'!$B$2)-'month 2'!$B$2),IF(K561=0,-'month 2'!$B$2,IF(K561=0,-'month 2'!$B$2,-('month 2'!$B$2*2)))))))*D561))</f>
        <v>0</v>
      </c>
    </row>
    <row r="562" spans="9:18" ht="15" x14ac:dyDescent="0.2">
      <c r="I562" s="10"/>
      <c r="J562" s="10"/>
      <c r="K562" s="10"/>
      <c r="N562" s="7"/>
      <c r="O562" s="19">
        <f>((H562-1)*(1-(IF(I562="no",0,'month 2'!$B$3)))+1)</f>
        <v>5.0000000000000044E-2</v>
      </c>
      <c r="P562" s="19">
        <f t="shared" si="9"/>
        <v>0</v>
      </c>
      <c r="Q5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2" s="20">
        <f>IF(ISBLANK(N562),,IF(ISBLANK(H562),,(IF(N562="WON-EW",((((O562-1)*K562)*'month 2'!$B$2)+('month 2'!$B$2*(O562-1))),IF(N562="WON",((((O562-1)*K562)*'month 2'!$B$2)+('month 2'!$B$2*(O562-1))),IF(N562="PLACED",((((O562-1)*K562)*'month 2'!$B$2)-'month 2'!$B$2),IF(K562=0,-'month 2'!$B$2,IF(K562=0,-'month 2'!$B$2,-('month 2'!$B$2*2)))))))*D562))</f>
        <v>0</v>
      </c>
    </row>
    <row r="563" spans="9:18" ht="15" x14ac:dyDescent="0.2">
      <c r="I563" s="10"/>
      <c r="J563" s="10"/>
      <c r="K563" s="10"/>
      <c r="N563" s="7"/>
      <c r="O563" s="19">
        <f>((H563-1)*(1-(IF(I563="no",0,'month 2'!$B$3)))+1)</f>
        <v>5.0000000000000044E-2</v>
      </c>
      <c r="P563" s="19">
        <f t="shared" si="9"/>
        <v>0</v>
      </c>
      <c r="Q5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3" s="20">
        <f>IF(ISBLANK(N563),,IF(ISBLANK(H563),,(IF(N563="WON-EW",((((O563-1)*K563)*'month 2'!$B$2)+('month 2'!$B$2*(O563-1))),IF(N563="WON",((((O563-1)*K563)*'month 2'!$B$2)+('month 2'!$B$2*(O563-1))),IF(N563="PLACED",((((O563-1)*K563)*'month 2'!$B$2)-'month 2'!$B$2),IF(K563=0,-'month 2'!$B$2,IF(K563=0,-'month 2'!$B$2,-('month 2'!$B$2*2)))))))*D563))</f>
        <v>0</v>
      </c>
    </row>
    <row r="564" spans="9:18" ht="15" x14ac:dyDescent="0.2">
      <c r="I564" s="10"/>
      <c r="J564" s="10"/>
      <c r="K564" s="10"/>
      <c r="N564" s="7"/>
      <c r="O564" s="19">
        <f>((H564-1)*(1-(IF(I564="no",0,'month 2'!$B$3)))+1)</f>
        <v>5.0000000000000044E-2</v>
      </c>
      <c r="P564" s="19">
        <f t="shared" si="9"/>
        <v>0</v>
      </c>
      <c r="Q5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4" s="20">
        <f>IF(ISBLANK(N564),,IF(ISBLANK(H564),,(IF(N564="WON-EW",((((O564-1)*K564)*'month 2'!$B$2)+('month 2'!$B$2*(O564-1))),IF(N564="WON",((((O564-1)*K564)*'month 2'!$B$2)+('month 2'!$B$2*(O564-1))),IF(N564="PLACED",((((O564-1)*K564)*'month 2'!$B$2)-'month 2'!$B$2),IF(K564=0,-'month 2'!$B$2,IF(K564=0,-'month 2'!$B$2,-('month 2'!$B$2*2)))))))*D564))</f>
        <v>0</v>
      </c>
    </row>
    <row r="565" spans="9:18" ht="15" x14ac:dyDescent="0.2">
      <c r="I565" s="10"/>
      <c r="J565" s="10"/>
      <c r="K565" s="10"/>
      <c r="N565" s="7"/>
      <c r="O565" s="19">
        <f>((H565-1)*(1-(IF(I565="no",0,'month 2'!$B$3)))+1)</f>
        <v>5.0000000000000044E-2</v>
      </c>
      <c r="P565" s="19">
        <f t="shared" si="9"/>
        <v>0</v>
      </c>
      <c r="Q5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5" s="20">
        <f>IF(ISBLANK(N565),,IF(ISBLANK(H565),,(IF(N565="WON-EW",((((O565-1)*K565)*'month 2'!$B$2)+('month 2'!$B$2*(O565-1))),IF(N565="WON",((((O565-1)*K565)*'month 2'!$B$2)+('month 2'!$B$2*(O565-1))),IF(N565="PLACED",((((O565-1)*K565)*'month 2'!$B$2)-'month 2'!$B$2),IF(K565=0,-'month 2'!$B$2,IF(K565=0,-'month 2'!$B$2,-('month 2'!$B$2*2)))))))*D565))</f>
        <v>0</v>
      </c>
    </row>
    <row r="566" spans="9:18" ht="15" x14ac:dyDescent="0.2">
      <c r="I566" s="10"/>
      <c r="J566" s="10"/>
      <c r="K566" s="10"/>
      <c r="N566" s="7"/>
      <c r="O566" s="19">
        <f>((H566-1)*(1-(IF(I566="no",0,'month 2'!$B$3)))+1)</f>
        <v>5.0000000000000044E-2</v>
      </c>
      <c r="P566" s="19">
        <f t="shared" si="9"/>
        <v>0</v>
      </c>
      <c r="Q5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6" s="20">
        <f>IF(ISBLANK(N566),,IF(ISBLANK(H566),,(IF(N566="WON-EW",((((O566-1)*K566)*'month 2'!$B$2)+('month 2'!$B$2*(O566-1))),IF(N566="WON",((((O566-1)*K566)*'month 2'!$B$2)+('month 2'!$B$2*(O566-1))),IF(N566="PLACED",((((O566-1)*K566)*'month 2'!$B$2)-'month 2'!$B$2),IF(K566=0,-'month 2'!$B$2,IF(K566=0,-'month 2'!$B$2,-('month 2'!$B$2*2)))))))*D566))</f>
        <v>0</v>
      </c>
    </row>
    <row r="567" spans="9:18" ht="15" x14ac:dyDescent="0.2">
      <c r="I567" s="10"/>
      <c r="J567" s="10"/>
      <c r="K567" s="10"/>
      <c r="N567" s="7"/>
      <c r="O567" s="19">
        <f>((H567-1)*(1-(IF(I567="no",0,'month 2'!$B$3)))+1)</f>
        <v>5.0000000000000044E-2</v>
      </c>
      <c r="P567" s="19">
        <f t="shared" si="9"/>
        <v>0</v>
      </c>
      <c r="Q5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7" s="20">
        <f>IF(ISBLANK(N567),,IF(ISBLANK(H567),,(IF(N567="WON-EW",((((O567-1)*K567)*'month 2'!$B$2)+('month 2'!$B$2*(O567-1))),IF(N567="WON",((((O567-1)*K567)*'month 2'!$B$2)+('month 2'!$B$2*(O567-1))),IF(N567="PLACED",((((O567-1)*K567)*'month 2'!$B$2)-'month 2'!$B$2),IF(K567=0,-'month 2'!$B$2,IF(K567=0,-'month 2'!$B$2,-('month 2'!$B$2*2)))))))*D567))</f>
        <v>0</v>
      </c>
    </row>
    <row r="568" spans="9:18" ht="15" x14ac:dyDescent="0.2">
      <c r="I568" s="10"/>
      <c r="J568" s="10"/>
      <c r="K568" s="10"/>
      <c r="N568" s="7"/>
      <c r="O568" s="19">
        <f>((H568-1)*(1-(IF(I568="no",0,'month 2'!$B$3)))+1)</f>
        <v>5.0000000000000044E-2</v>
      </c>
      <c r="P568" s="19">
        <f t="shared" si="9"/>
        <v>0</v>
      </c>
      <c r="Q5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8" s="20">
        <f>IF(ISBLANK(N568),,IF(ISBLANK(H568),,(IF(N568="WON-EW",((((O568-1)*K568)*'month 2'!$B$2)+('month 2'!$B$2*(O568-1))),IF(N568="WON",((((O568-1)*K568)*'month 2'!$B$2)+('month 2'!$B$2*(O568-1))),IF(N568="PLACED",((((O568-1)*K568)*'month 2'!$B$2)-'month 2'!$B$2),IF(K568=0,-'month 2'!$B$2,IF(K568=0,-'month 2'!$B$2,-('month 2'!$B$2*2)))))))*D568))</f>
        <v>0</v>
      </c>
    </row>
    <row r="569" spans="9:18" ht="15" x14ac:dyDescent="0.2">
      <c r="I569" s="10"/>
      <c r="J569" s="10"/>
      <c r="K569" s="10"/>
      <c r="N569" s="7"/>
      <c r="O569" s="19">
        <f>((H569-1)*(1-(IF(I569="no",0,'month 2'!$B$3)))+1)</f>
        <v>5.0000000000000044E-2</v>
      </c>
      <c r="P569" s="19">
        <f t="shared" si="9"/>
        <v>0</v>
      </c>
      <c r="Q5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9" s="20">
        <f>IF(ISBLANK(N569),,IF(ISBLANK(H569),,(IF(N569="WON-EW",((((O569-1)*K569)*'month 2'!$B$2)+('month 2'!$B$2*(O569-1))),IF(N569="WON",((((O569-1)*K569)*'month 2'!$B$2)+('month 2'!$B$2*(O569-1))),IF(N569="PLACED",((((O569-1)*K569)*'month 2'!$B$2)-'month 2'!$B$2),IF(K569=0,-'month 2'!$B$2,IF(K569=0,-'month 2'!$B$2,-('month 2'!$B$2*2)))))))*D569))</f>
        <v>0</v>
      </c>
    </row>
    <row r="570" spans="9:18" ht="15" x14ac:dyDescent="0.2">
      <c r="I570" s="10"/>
      <c r="J570" s="10"/>
      <c r="K570" s="10"/>
      <c r="N570" s="7"/>
      <c r="O570" s="19">
        <f>((H570-1)*(1-(IF(I570="no",0,'month 2'!$B$3)))+1)</f>
        <v>5.0000000000000044E-2</v>
      </c>
      <c r="P570" s="19">
        <f t="shared" si="9"/>
        <v>0</v>
      </c>
      <c r="Q5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0" s="20">
        <f>IF(ISBLANK(N570),,IF(ISBLANK(H570),,(IF(N570="WON-EW",((((O570-1)*K570)*'month 2'!$B$2)+('month 2'!$B$2*(O570-1))),IF(N570="WON",((((O570-1)*K570)*'month 2'!$B$2)+('month 2'!$B$2*(O570-1))),IF(N570="PLACED",((((O570-1)*K570)*'month 2'!$B$2)-'month 2'!$B$2),IF(K570=0,-'month 2'!$B$2,IF(K570=0,-'month 2'!$B$2,-('month 2'!$B$2*2)))))))*D570))</f>
        <v>0</v>
      </c>
    </row>
    <row r="571" spans="9:18" ht="15" x14ac:dyDescent="0.2">
      <c r="I571" s="10"/>
      <c r="J571" s="10"/>
      <c r="K571" s="10"/>
      <c r="N571" s="7"/>
      <c r="O571" s="19">
        <f>((H571-1)*(1-(IF(I571="no",0,'month 2'!$B$3)))+1)</f>
        <v>5.0000000000000044E-2</v>
      </c>
      <c r="P571" s="19">
        <f t="shared" si="9"/>
        <v>0</v>
      </c>
      <c r="Q5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1" s="20">
        <f>IF(ISBLANK(N571),,IF(ISBLANK(H571),,(IF(N571="WON-EW",((((O571-1)*K571)*'month 2'!$B$2)+('month 2'!$B$2*(O571-1))),IF(N571="WON",((((O571-1)*K571)*'month 2'!$B$2)+('month 2'!$B$2*(O571-1))),IF(N571="PLACED",((((O571-1)*K571)*'month 2'!$B$2)-'month 2'!$B$2),IF(K571=0,-'month 2'!$B$2,IF(K571=0,-'month 2'!$B$2,-('month 2'!$B$2*2)))))))*D571))</f>
        <v>0</v>
      </c>
    </row>
    <row r="572" spans="9:18" ht="15" x14ac:dyDescent="0.2">
      <c r="I572" s="10"/>
      <c r="J572" s="10"/>
      <c r="K572" s="10"/>
      <c r="N572" s="7"/>
      <c r="O572" s="19">
        <f>((H572-1)*(1-(IF(I572="no",0,'month 2'!$B$3)))+1)</f>
        <v>5.0000000000000044E-2</v>
      </c>
      <c r="P572" s="19">
        <f t="shared" si="9"/>
        <v>0</v>
      </c>
      <c r="Q5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2" s="20">
        <f>IF(ISBLANK(N572),,IF(ISBLANK(H572),,(IF(N572="WON-EW",((((O572-1)*K572)*'month 2'!$B$2)+('month 2'!$B$2*(O572-1))),IF(N572="WON",((((O572-1)*K572)*'month 2'!$B$2)+('month 2'!$B$2*(O572-1))),IF(N572="PLACED",((((O572-1)*K572)*'month 2'!$B$2)-'month 2'!$B$2),IF(K572=0,-'month 2'!$B$2,IF(K572=0,-'month 2'!$B$2,-('month 2'!$B$2*2)))))))*D572))</f>
        <v>0</v>
      </c>
    </row>
    <row r="573" spans="9:18" ht="15" x14ac:dyDescent="0.2">
      <c r="I573" s="10"/>
      <c r="J573" s="10"/>
      <c r="K573" s="10"/>
      <c r="N573" s="7"/>
      <c r="O573" s="19">
        <f>((H573-1)*(1-(IF(I573="no",0,'month 2'!$B$3)))+1)</f>
        <v>5.0000000000000044E-2</v>
      </c>
      <c r="P573" s="19">
        <f t="shared" si="9"/>
        <v>0</v>
      </c>
      <c r="Q5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3" s="20">
        <f>IF(ISBLANK(N573),,IF(ISBLANK(H573),,(IF(N573="WON-EW",((((O573-1)*K573)*'month 2'!$B$2)+('month 2'!$B$2*(O573-1))),IF(N573="WON",((((O573-1)*K573)*'month 2'!$B$2)+('month 2'!$B$2*(O573-1))),IF(N573="PLACED",((((O573-1)*K573)*'month 2'!$B$2)-'month 2'!$B$2),IF(K573=0,-'month 2'!$B$2,IF(K573=0,-'month 2'!$B$2,-('month 2'!$B$2*2)))))))*D573))</f>
        <v>0</v>
      </c>
    </row>
    <row r="574" spans="9:18" ht="15" x14ac:dyDescent="0.2">
      <c r="I574" s="10"/>
      <c r="J574" s="10"/>
      <c r="K574" s="10"/>
      <c r="N574" s="7"/>
      <c r="O574" s="19">
        <f>((H574-1)*(1-(IF(I574="no",0,'month 2'!$B$3)))+1)</f>
        <v>5.0000000000000044E-2</v>
      </c>
      <c r="P574" s="19">
        <f t="shared" si="9"/>
        <v>0</v>
      </c>
      <c r="Q5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4" s="20">
        <f>IF(ISBLANK(N574),,IF(ISBLANK(H574),,(IF(N574="WON-EW",((((O574-1)*K574)*'month 2'!$B$2)+('month 2'!$B$2*(O574-1))),IF(N574="WON",((((O574-1)*K574)*'month 2'!$B$2)+('month 2'!$B$2*(O574-1))),IF(N574="PLACED",((((O574-1)*K574)*'month 2'!$B$2)-'month 2'!$B$2),IF(K574=0,-'month 2'!$B$2,IF(K574=0,-'month 2'!$B$2,-('month 2'!$B$2*2)))))))*D574))</f>
        <v>0</v>
      </c>
    </row>
    <row r="575" spans="9:18" ht="15" x14ac:dyDescent="0.2">
      <c r="I575" s="10"/>
      <c r="J575" s="10"/>
      <c r="K575" s="10"/>
      <c r="N575" s="7"/>
      <c r="O575" s="19">
        <f>((H575-1)*(1-(IF(I575="no",0,'month 2'!$B$3)))+1)</f>
        <v>5.0000000000000044E-2</v>
      </c>
      <c r="P575" s="19">
        <f t="shared" si="9"/>
        <v>0</v>
      </c>
      <c r="Q5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5" s="20">
        <f>IF(ISBLANK(N575),,IF(ISBLANK(H575),,(IF(N575="WON-EW",((((O575-1)*K575)*'month 2'!$B$2)+('month 2'!$B$2*(O575-1))),IF(N575="WON",((((O575-1)*K575)*'month 2'!$B$2)+('month 2'!$B$2*(O575-1))),IF(N575="PLACED",((((O575-1)*K575)*'month 2'!$B$2)-'month 2'!$B$2),IF(K575=0,-'month 2'!$B$2,IF(K575=0,-'month 2'!$B$2,-('month 2'!$B$2*2)))))))*D575))</f>
        <v>0</v>
      </c>
    </row>
    <row r="576" spans="9:18" ht="15" x14ac:dyDescent="0.2">
      <c r="I576" s="10"/>
      <c r="J576" s="10"/>
      <c r="K576" s="10"/>
      <c r="N576" s="7"/>
      <c r="O576" s="19">
        <f>((H576-1)*(1-(IF(I576="no",0,'month 2'!$B$3)))+1)</f>
        <v>5.0000000000000044E-2</v>
      </c>
      <c r="P576" s="19">
        <f t="shared" si="9"/>
        <v>0</v>
      </c>
      <c r="Q5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6" s="20">
        <f>IF(ISBLANK(N576),,IF(ISBLANK(H576),,(IF(N576="WON-EW",((((O576-1)*K576)*'month 2'!$B$2)+('month 2'!$B$2*(O576-1))),IF(N576="WON",((((O576-1)*K576)*'month 2'!$B$2)+('month 2'!$B$2*(O576-1))),IF(N576="PLACED",((((O576-1)*K576)*'month 2'!$B$2)-'month 2'!$B$2),IF(K576=0,-'month 2'!$B$2,IF(K576=0,-'month 2'!$B$2,-('month 2'!$B$2*2)))))))*D576))</f>
        <v>0</v>
      </c>
    </row>
    <row r="577" spans="9:18" ht="15" x14ac:dyDescent="0.2">
      <c r="I577" s="10"/>
      <c r="J577" s="10"/>
      <c r="K577" s="10"/>
      <c r="N577" s="7"/>
      <c r="O577" s="19">
        <f>((H577-1)*(1-(IF(I577="no",0,'month 2'!$B$3)))+1)</f>
        <v>5.0000000000000044E-2</v>
      </c>
      <c r="P577" s="19">
        <f t="shared" si="9"/>
        <v>0</v>
      </c>
      <c r="Q5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7" s="20">
        <f>IF(ISBLANK(N577),,IF(ISBLANK(H577),,(IF(N577="WON-EW",((((O577-1)*K577)*'month 2'!$B$2)+('month 2'!$B$2*(O577-1))),IF(N577="WON",((((O577-1)*K577)*'month 2'!$B$2)+('month 2'!$B$2*(O577-1))),IF(N577="PLACED",((((O577-1)*K577)*'month 2'!$B$2)-'month 2'!$B$2),IF(K577=0,-'month 2'!$B$2,IF(K577=0,-'month 2'!$B$2,-('month 2'!$B$2*2)))))))*D577))</f>
        <v>0</v>
      </c>
    </row>
    <row r="578" spans="9:18" ht="15" x14ac:dyDescent="0.2">
      <c r="I578" s="10"/>
      <c r="J578" s="10"/>
      <c r="K578" s="10"/>
      <c r="N578" s="7"/>
      <c r="O578" s="19">
        <f>((H578-1)*(1-(IF(I578="no",0,'month 2'!$B$3)))+1)</f>
        <v>5.0000000000000044E-2</v>
      </c>
      <c r="P578" s="19">
        <f t="shared" si="9"/>
        <v>0</v>
      </c>
      <c r="Q5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8" s="20">
        <f>IF(ISBLANK(N578),,IF(ISBLANK(H578),,(IF(N578="WON-EW",((((O578-1)*K578)*'month 2'!$B$2)+('month 2'!$B$2*(O578-1))),IF(N578="WON",((((O578-1)*K578)*'month 2'!$B$2)+('month 2'!$B$2*(O578-1))),IF(N578="PLACED",((((O578-1)*K578)*'month 2'!$B$2)-'month 2'!$B$2),IF(K578=0,-'month 2'!$B$2,IF(K578=0,-'month 2'!$B$2,-('month 2'!$B$2*2)))))))*D578))</f>
        <v>0</v>
      </c>
    </row>
    <row r="579" spans="9:18" ht="15" x14ac:dyDescent="0.2">
      <c r="I579" s="10"/>
      <c r="J579" s="10"/>
      <c r="K579" s="10"/>
      <c r="N579" s="7"/>
      <c r="O579" s="19">
        <f>((H579-1)*(1-(IF(I579="no",0,'month 2'!$B$3)))+1)</f>
        <v>5.0000000000000044E-2</v>
      </c>
      <c r="P579" s="19">
        <f t="shared" si="9"/>
        <v>0</v>
      </c>
      <c r="Q5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9" s="20">
        <f>IF(ISBLANK(N579),,IF(ISBLANK(H579),,(IF(N579="WON-EW",((((O579-1)*K579)*'month 2'!$B$2)+('month 2'!$B$2*(O579-1))),IF(N579="WON",((((O579-1)*K579)*'month 2'!$B$2)+('month 2'!$B$2*(O579-1))),IF(N579="PLACED",((((O579-1)*K579)*'month 2'!$B$2)-'month 2'!$B$2),IF(K579=0,-'month 2'!$B$2,IF(K579=0,-'month 2'!$B$2,-('month 2'!$B$2*2)))))))*D579))</f>
        <v>0</v>
      </c>
    </row>
    <row r="580" spans="9:18" ht="15" x14ac:dyDescent="0.2">
      <c r="I580" s="10"/>
      <c r="J580" s="10"/>
      <c r="K580" s="10"/>
      <c r="N580" s="7"/>
      <c r="O580" s="19">
        <f>((H580-1)*(1-(IF(I580="no",0,'month 2'!$B$3)))+1)</f>
        <v>5.0000000000000044E-2</v>
      </c>
      <c r="P580" s="19">
        <f t="shared" si="9"/>
        <v>0</v>
      </c>
      <c r="Q5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0" s="20">
        <f>IF(ISBLANK(N580),,IF(ISBLANK(H580),,(IF(N580="WON-EW",((((O580-1)*K580)*'month 2'!$B$2)+('month 2'!$B$2*(O580-1))),IF(N580="WON",((((O580-1)*K580)*'month 2'!$B$2)+('month 2'!$B$2*(O580-1))),IF(N580="PLACED",((((O580-1)*K580)*'month 2'!$B$2)-'month 2'!$B$2),IF(K580=0,-'month 2'!$B$2,IF(K580=0,-'month 2'!$B$2,-('month 2'!$B$2*2)))))))*D580))</f>
        <v>0</v>
      </c>
    </row>
    <row r="581" spans="9:18" ht="15" x14ac:dyDescent="0.2">
      <c r="I581" s="10"/>
      <c r="J581" s="10"/>
      <c r="K581" s="10"/>
      <c r="N581" s="7"/>
      <c r="O581" s="19">
        <f>((H581-1)*(1-(IF(I581="no",0,'month 2'!$B$3)))+1)</f>
        <v>5.0000000000000044E-2</v>
      </c>
      <c r="P581" s="19">
        <f t="shared" si="9"/>
        <v>0</v>
      </c>
      <c r="Q5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1" s="20">
        <f>IF(ISBLANK(N581),,IF(ISBLANK(H581),,(IF(N581="WON-EW",((((O581-1)*K581)*'month 2'!$B$2)+('month 2'!$B$2*(O581-1))),IF(N581="WON",((((O581-1)*K581)*'month 2'!$B$2)+('month 2'!$B$2*(O581-1))),IF(N581="PLACED",((((O581-1)*K581)*'month 2'!$B$2)-'month 2'!$B$2),IF(K581=0,-'month 2'!$B$2,IF(K581=0,-'month 2'!$B$2,-('month 2'!$B$2*2)))))))*D581))</f>
        <v>0</v>
      </c>
    </row>
    <row r="582" spans="9:18" ht="15" x14ac:dyDescent="0.2">
      <c r="I582" s="10"/>
      <c r="J582" s="10"/>
      <c r="K582" s="10"/>
      <c r="N582" s="7"/>
      <c r="O582" s="19">
        <f>((H582-1)*(1-(IF(I582="no",0,'month 2'!$B$3)))+1)</f>
        <v>5.0000000000000044E-2</v>
      </c>
      <c r="P582" s="19">
        <f t="shared" si="9"/>
        <v>0</v>
      </c>
      <c r="Q5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2" s="20">
        <f>IF(ISBLANK(N582),,IF(ISBLANK(H582),,(IF(N582="WON-EW",((((O582-1)*K582)*'month 2'!$B$2)+('month 2'!$B$2*(O582-1))),IF(N582="WON",((((O582-1)*K582)*'month 2'!$B$2)+('month 2'!$B$2*(O582-1))),IF(N582="PLACED",((((O582-1)*K582)*'month 2'!$B$2)-'month 2'!$B$2),IF(K582=0,-'month 2'!$B$2,IF(K582=0,-'month 2'!$B$2,-('month 2'!$B$2*2)))))))*D582))</f>
        <v>0</v>
      </c>
    </row>
    <row r="583" spans="9:18" ht="15" x14ac:dyDescent="0.2">
      <c r="I583" s="10"/>
      <c r="J583" s="10"/>
      <c r="K583" s="10"/>
      <c r="N583" s="7"/>
      <c r="O583" s="19">
        <f>((H583-1)*(1-(IF(I583="no",0,'month 2'!$B$3)))+1)</f>
        <v>5.0000000000000044E-2</v>
      </c>
      <c r="P583" s="19">
        <f t="shared" si="9"/>
        <v>0</v>
      </c>
      <c r="Q5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3" s="20">
        <f>IF(ISBLANK(N583),,IF(ISBLANK(H583),,(IF(N583="WON-EW",((((O583-1)*K583)*'month 2'!$B$2)+('month 2'!$B$2*(O583-1))),IF(N583="WON",((((O583-1)*K583)*'month 2'!$B$2)+('month 2'!$B$2*(O583-1))),IF(N583="PLACED",((((O583-1)*K583)*'month 2'!$B$2)-'month 2'!$B$2),IF(K583=0,-'month 2'!$B$2,IF(K583=0,-'month 2'!$B$2,-('month 2'!$B$2*2)))))))*D583))</f>
        <v>0</v>
      </c>
    </row>
    <row r="584" spans="9:18" ht="15" x14ac:dyDescent="0.2">
      <c r="I584" s="10"/>
      <c r="J584" s="10"/>
      <c r="K584" s="10"/>
      <c r="N584" s="7"/>
      <c r="O584" s="19">
        <f>((H584-1)*(1-(IF(I584="no",0,'month 2'!$B$3)))+1)</f>
        <v>5.0000000000000044E-2</v>
      </c>
      <c r="P584" s="19">
        <f t="shared" si="9"/>
        <v>0</v>
      </c>
      <c r="Q5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4" s="20">
        <f>IF(ISBLANK(N584),,IF(ISBLANK(H584),,(IF(N584="WON-EW",((((O584-1)*K584)*'month 2'!$B$2)+('month 2'!$B$2*(O584-1))),IF(N584="WON",((((O584-1)*K584)*'month 2'!$B$2)+('month 2'!$B$2*(O584-1))),IF(N584="PLACED",((((O584-1)*K584)*'month 2'!$B$2)-'month 2'!$B$2),IF(K584=0,-'month 2'!$B$2,IF(K584=0,-'month 2'!$B$2,-('month 2'!$B$2*2)))))))*D584))</f>
        <v>0</v>
      </c>
    </row>
    <row r="585" spans="9:18" ht="15" x14ac:dyDescent="0.2">
      <c r="I585" s="10"/>
      <c r="J585" s="10"/>
      <c r="K585" s="10"/>
      <c r="N585" s="7"/>
      <c r="O585" s="19">
        <f>((H585-1)*(1-(IF(I585="no",0,'month 2'!$B$3)))+1)</f>
        <v>5.0000000000000044E-2</v>
      </c>
      <c r="P585" s="19">
        <f t="shared" si="9"/>
        <v>0</v>
      </c>
      <c r="Q5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5" s="20">
        <f>IF(ISBLANK(N585),,IF(ISBLANK(H585),,(IF(N585="WON-EW",((((O585-1)*K585)*'month 2'!$B$2)+('month 2'!$B$2*(O585-1))),IF(N585="WON",((((O585-1)*K585)*'month 2'!$B$2)+('month 2'!$B$2*(O585-1))),IF(N585="PLACED",((((O585-1)*K585)*'month 2'!$B$2)-'month 2'!$B$2),IF(K585=0,-'month 2'!$B$2,IF(K585=0,-'month 2'!$B$2,-('month 2'!$B$2*2)))))))*D585))</f>
        <v>0</v>
      </c>
    </row>
    <row r="586" spans="9:18" ht="15" x14ac:dyDescent="0.2">
      <c r="I586" s="10"/>
      <c r="J586" s="10"/>
      <c r="K586" s="10"/>
      <c r="N586" s="7"/>
      <c r="O586" s="19">
        <f>((H586-1)*(1-(IF(I586="no",0,'month 2'!$B$3)))+1)</f>
        <v>5.0000000000000044E-2</v>
      </c>
      <c r="P586" s="19">
        <f t="shared" si="9"/>
        <v>0</v>
      </c>
      <c r="Q5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6" s="20">
        <f>IF(ISBLANK(N586),,IF(ISBLANK(H586),,(IF(N586="WON-EW",((((O586-1)*K586)*'month 2'!$B$2)+('month 2'!$B$2*(O586-1))),IF(N586="WON",((((O586-1)*K586)*'month 2'!$B$2)+('month 2'!$B$2*(O586-1))),IF(N586="PLACED",((((O586-1)*K586)*'month 2'!$B$2)-'month 2'!$B$2),IF(K586=0,-'month 2'!$B$2,IF(K586=0,-'month 2'!$B$2,-('month 2'!$B$2*2)))))))*D586))</f>
        <v>0</v>
      </c>
    </row>
    <row r="587" spans="9:18" ht="15" x14ac:dyDescent="0.2">
      <c r="I587" s="10"/>
      <c r="J587" s="10"/>
      <c r="K587" s="10"/>
      <c r="N587" s="7"/>
      <c r="O587" s="19">
        <f>((H587-1)*(1-(IF(I587="no",0,'month 2'!$B$3)))+1)</f>
        <v>5.0000000000000044E-2</v>
      </c>
      <c r="P587" s="19">
        <f t="shared" si="9"/>
        <v>0</v>
      </c>
      <c r="Q5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7" s="20">
        <f>IF(ISBLANK(N587),,IF(ISBLANK(H587),,(IF(N587="WON-EW",((((O587-1)*K587)*'month 2'!$B$2)+('month 2'!$B$2*(O587-1))),IF(N587="WON",((((O587-1)*K587)*'month 2'!$B$2)+('month 2'!$B$2*(O587-1))),IF(N587="PLACED",((((O587-1)*K587)*'month 2'!$B$2)-'month 2'!$B$2),IF(K587=0,-'month 2'!$B$2,IF(K587=0,-'month 2'!$B$2,-('month 2'!$B$2*2)))))))*D587))</f>
        <v>0</v>
      </c>
    </row>
    <row r="588" spans="9:18" ht="15" x14ac:dyDescent="0.2">
      <c r="I588" s="10"/>
      <c r="J588" s="10"/>
      <c r="K588" s="10"/>
      <c r="N588" s="7"/>
      <c r="O588" s="19">
        <f>((H588-1)*(1-(IF(I588="no",0,'month 2'!$B$3)))+1)</f>
        <v>5.0000000000000044E-2</v>
      </c>
      <c r="P588" s="19">
        <f t="shared" si="9"/>
        <v>0</v>
      </c>
      <c r="Q5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8" s="20">
        <f>IF(ISBLANK(N588),,IF(ISBLANK(H588),,(IF(N588="WON-EW",((((O588-1)*K588)*'month 2'!$B$2)+('month 2'!$B$2*(O588-1))),IF(N588="WON",((((O588-1)*K588)*'month 2'!$B$2)+('month 2'!$B$2*(O588-1))),IF(N588="PLACED",((((O588-1)*K588)*'month 2'!$B$2)-'month 2'!$B$2),IF(K588=0,-'month 2'!$B$2,IF(K588=0,-'month 2'!$B$2,-('month 2'!$B$2*2)))))))*D588))</f>
        <v>0</v>
      </c>
    </row>
    <row r="589" spans="9:18" ht="15" x14ac:dyDescent="0.2">
      <c r="I589" s="10"/>
      <c r="J589" s="10"/>
      <c r="K589" s="10"/>
      <c r="N589" s="7"/>
      <c r="O589" s="19">
        <f>((H589-1)*(1-(IF(I589="no",0,'month 2'!$B$3)))+1)</f>
        <v>5.0000000000000044E-2</v>
      </c>
      <c r="P589" s="19">
        <f t="shared" si="9"/>
        <v>0</v>
      </c>
      <c r="Q5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9" s="20">
        <f>IF(ISBLANK(N589),,IF(ISBLANK(H589),,(IF(N589="WON-EW",((((O589-1)*K589)*'month 2'!$B$2)+('month 2'!$B$2*(O589-1))),IF(N589="WON",((((O589-1)*K589)*'month 2'!$B$2)+('month 2'!$B$2*(O589-1))),IF(N589="PLACED",((((O589-1)*K589)*'month 2'!$B$2)-'month 2'!$B$2),IF(K589=0,-'month 2'!$B$2,IF(K589=0,-'month 2'!$B$2,-('month 2'!$B$2*2)))))))*D589))</f>
        <v>0</v>
      </c>
    </row>
    <row r="590" spans="9:18" ht="15" x14ac:dyDescent="0.2">
      <c r="I590" s="10"/>
      <c r="J590" s="10"/>
      <c r="K590" s="10"/>
      <c r="N590" s="7"/>
      <c r="O590" s="19">
        <f>((H590-1)*(1-(IF(I590="no",0,'month 2'!$B$3)))+1)</f>
        <v>5.0000000000000044E-2</v>
      </c>
      <c r="P590" s="19">
        <f t="shared" si="9"/>
        <v>0</v>
      </c>
      <c r="Q5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0" s="20">
        <f>IF(ISBLANK(N590),,IF(ISBLANK(H590),,(IF(N590="WON-EW",((((O590-1)*K590)*'month 2'!$B$2)+('month 2'!$B$2*(O590-1))),IF(N590="WON",((((O590-1)*K590)*'month 2'!$B$2)+('month 2'!$B$2*(O590-1))),IF(N590="PLACED",((((O590-1)*K590)*'month 2'!$B$2)-'month 2'!$B$2),IF(K590=0,-'month 2'!$B$2,IF(K590=0,-'month 2'!$B$2,-('month 2'!$B$2*2)))))))*D590))</f>
        <v>0</v>
      </c>
    </row>
    <row r="591" spans="9:18" ht="15" x14ac:dyDescent="0.2">
      <c r="I591" s="10"/>
      <c r="J591" s="10"/>
      <c r="K591" s="10"/>
      <c r="N591" s="7"/>
      <c r="O591" s="19">
        <f>((H591-1)*(1-(IF(I591="no",0,'month 2'!$B$3)))+1)</f>
        <v>5.0000000000000044E-2</v>
      </c>
      <c r="P591" s="19">
        <f t="shared" si="9"/>
        <v>0</v>
      </c>
      <c r="Q5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1" s="20">
        <f>IF(ISBLANK(N591),,IF(ISBLANK(H591),,(IF(N591="WON-EW",((((O591-1)*K591)*'month 2'!$B$2)+('month 2'!$B$2*(O591-1))),IF(N591="WON",((((O591-1)*K591)*'month 2'!$B$2)+('month 2'!$B$2*(O591-1))),IF(N591="PLACED",((((O591-1)*K591)*'month 2'!$B$2)-'month 2'!$B$2),IF(K591=0,-'month 2'!$B$2,IF(K591=0,-'month 2'!$B$2,-('month 2'!$B$2*2)))))))*D591))</f>
        <v>0</v>
      </c>
    </row>
    <row r="592" spans="9:18" ht="15" x14ac:dyDescent="0.2">
      <c r="I592" s="10"/>
      <c r="J592" s="10"/>
      <c r="K592" s="10"/>
      <c r="N592" s="7"/>
      <c r="O592" s="19">
        <f>((H592-1)*(1-(IF(I592="no",0,'month 2'!$B$3)))+1)</f>
        <v>5.0000000000000044E-2</v>
      </c>
      <c r="P592" s="19">
        <f t="shared" si="9"/>
        <v>0</v>
      </c>
      <c r="Q5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2" s="20">
        <f>IF(ISBLANK(N592),,IF(ISBLANK(H592),,(IF(N592="WON-EW",((((O592-1)*K592)*'month 2'!$B$2)+('month 2'!$B$2*(O592-1))),IF(N592="WON",((((O592-1)*K592)*'month 2'!$B$2)+('month 2'!$B$2*(O592-1))),IF(N592="PLACED",((((O592-1)*K592)*'month 2'!$B$2)-'month 2'!$B$2),IF(K592=0,-'month 2'!$B$2,IF(K592=0,-'month 2'!$B$2,-('month 2'!$B$2*2)))))))*D592))</f>
        <v>0</v>
      </c>
    </row>
    <row r="593" spans="9:18" ht="15" x14ac:dyDescent="0.2">
      <c r="I593" s="10"/>
      <c r="J593" s="10"/>
      <c r="K593" s="10"/>
      <c r="N593" s="7"/>
      <c r="O593" s="19">
        <f>((H593-1)*(1-(IF(I593="no",0,'month 2'!$B$3)))+1)</f>
        <v>5.0000000000000044E-2</v>
      </c>
      <c r="P593" s="19">
        <f t="shared" si="9"/>
        <v>0</v>
      </c>
      <c r="Q5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3" s="20">
        <f>IF(ISBLANK(N593),,IF(ISBLANK(H593),,(IF(N593="WON-EW",((((O593-1)*K593)*'month 2'!$B$2)+('month 2'!$B$2*(O593-1))),IF(N593="WON",((((O593-1)*K593)*'month 2'!$B$2)+('month 2'!$B$2*(O593-1))),IF(N593="PLACED",((((O593-1)*K593)*'month 2'!$B$2)-'month 2'!$B$2),IF(K593=0,-'month 2'!$B$2,IF(K593=0,-'month 2'!$B$2,-('month 2'!$B$2*2)))))))*D593))</f>
        <v>0</v>
      </c>
    </row>
    <row r="594" spans="9:18" ht="15" x14ac:dyDescent="0.2">
      <c r="I594" s="10"/>
      <c r="J594" s="10"/>
      <c r="K594" s="10"/>
      <c r="N594" s="7"/>
      <c r="O594" s="19">
        <f>((H594-1)*(1-(IF(I594="no",0,'month 2'!$B$3)))+1)</f>
        <v>5.0000000000000044E-2</v>
      </c>
      <c r="P594" s="19">
        <f t="shared" si="9"/>
        <v>0</v>
      </c>
      <c r="Q5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4" s="20">
        <f>IF(ISBLANK(N594),,IF(ISBLANK(H594),,(IF(N594="WON-EW",((((O594-1)*K594)*'month 2'!$B$2)+('month 2'!$B$2*(O594-1))),IF(N594="WON",((((O594-1)*K594)*'month 2'!$B$2)+('month 2'!$B$2*(O594-1))),IF(N594="PLACED",((((O594-1)*K594)*'month 2'!$B$2)-'month 2'!$B$2),IF(K594=0,-'month 2'!$B$2,IF(K594=0,-'month 2'!$B$2,-('month 2'!$B$2*2)))))))*D594))</f>
        <v>0</v>
      </c>
    </row>
    <row r="595" spans="9:18" ht="15" x14ac:dyDescent="0.2">
      <c r="I595" s="10"/>
      <c r="J595" s="10"/>
      <c r="K595" s="10"/>
      <c r="N595" s="7"/>
      <c r="O595" s="19">
        <f>((H595-1)*(1-(IF(I595="no",0,'month 2'!$B$3)))+1)</f>
        <v>5.0000000000000044E-2</v>
      </c>
      <c r="P595" s="19">
        <f t="shared" si="9"/>
        <v>0</v>
      </c>
      <c r="Q5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5" s="20">
        <f>IF(ISBLANK(N595),,IF(ISBLANK(H595),,(IF(N595="WON-EW",((((O595-1)*K595)*'month 2'!$B$2)+('month 2'!$B$2*(O595-1))),IF(N595="WON",((((O595-1)*K595)*'month 2'!$B$2)+('month 2'!$B$2*(O595-1))),IF(N595="PLACED",((((O595-1)*K595)*'month 2'!$B$2)-'month 2'!$B$2),IF(K595=0,-'month 2'!$B$2,IF(K595=0,-'month 2'!$B$2,-('month 2'!$B$2*2)))))))*D595))</f>
        <v>0</v>
      </c>
    </row>
    <row r="596" spans="9:18" ht="15" x14ac:dyDescent="0.2">
      <c r="I596" s="10"/>
      <c r="J596" s="10"/>
      <c r="K596" s="10"/>
      <c r="N596" s="7"/>
      <c r="O596" s="19">
        <f>((H596-1)*(1-(IF(I596="no",0,'month 2'!$B$3)))+1)</f>
        <v>5.0000000000000044E-2</v>
      </c>
      <c r="P596" s="19">
        <f t="shared" si="9"/>
        <v>0</v>
      </c>
      <c r="Q5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6" s="20">
        <f>IF(ISBLANK(N596),,IF(ISBLANK(H596),,(IF(N596="WON-EW",((((O596-1)*K596)*'month 2'!$B$2)+('month 2'!$B$2*(O596-1))),IF(N596="WON",((((O596-1)*K596)*'month 2'!$B$2)+('month 2'!$B$2*(O596-1))),IF(N596="PLACED",((((O596-1)*K596)*'month 2'!$B$2)-'month 2'!$B$2),IF(K596=0,-'month 2'!$B$2,IF(K596=0,-'month 2'!$B$2,-('month 2'!$B$2*2)))))))*D596))</f>
        <v>0</v>
      </c>
    </row>
    <row r="597" spans="9:18" ht="15" x14ac:dyDescent="0.2">
      <c r="I597" s="10"/>
      <c r="J597" s="10"/>
      <c r="K597" s="10"/>
      <c r="N597" s="7"/>
      <c r="O597" s="19">
        <f>((H597-1)*(1-(IF(I597="no",0,'month 2'!$B$3)))+1)</f>
        <v>5.0000000000000044E-2</v>
      </c>
      <c r="P597" s="19">
        <f t="shared" si="9"/>
        <v>0</v>
      </c>
      <c r="Q5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7" s="20">
        <f>IF(ISBLANK(N597),,IF(ISBLANK(H597),,(IF(N597="WON-EW",((((O597-1)*K597)*'month 2'!$B$2)+('month 2'!$B$2*(O597-1))),IF(N597="WON",((((O597-1)*K597)*'month 2'!$B$2)+('month 2'!$B$2*(O597-1))),IF(N597="PLACED",((((O597-1)*K597)*'month 2'!$B$2)-'month 2'!$B$2),IF(K597=0,-'month 2'!$B$2,IF(K597=0,-'month 2'!$B$2,-('month 2'!$B$2*2)))))))*D597))</f>
        <v>0</v>
      </c>
    </row>
    <row r="598" spans="9:18" ht="15" x14ac:dyDescent="0.2">
      <c r="I598" s="10"/>
      <c r="J598" s="10"/>
      <c r="K598" s="10"/>
      <c r="N598" s="7"/>
      <c r="O598" s="19">
        <f>((H598-1)*(1-(IF(I598="no",0,'month 2'!$B$3)))+1)</f>
        <v>5.0000000000000044E-2</v>
      </c>
      <c r="P598" s="19">
        <f t="shared" si="9"/>
        <v>0</v>
      </c>
      <c r="Q5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8" s="20">
        <f>IF(ISBLANK(N598),,IF(ISBLANK(H598),,(IF(N598="WON-EW",((((O598-1)*K598)*'month 2'!$B$2)+('month 2'!$B$2*(O598-1))),IF(N598="WON",((((O598-1)*K598)*'month 2'!$B$2)+('month 2'!$B$2*(O598-1))),IF(N598="PLACED",((((O598-1)*K598)*'month 2'!$B$2)-'month 2'!$B$2),IF(K598=0,-'month 2'!$B$2,IF(K598=0,-'month 2'!$B$2,-('month 2'!$B$2*2)))))))*D598))</f>
        <v>0</v>
      </c>
    </row>
    <row r="599" spans="9:18" ht="15" x14ac:dyDescent="0.2">
      <c r="I599" s="10"/>
      <c r="J599" s="10"/>
      <c r="K599" s="10"/>
      <c r="N599" s="7"/>
      <c r="O599" s="19">
        <f>((H599-1)*(1-(IF(I599="no",0,'month 2'!$B$3)))+1)</f>
        <v>5.0000000000000044E-2</v>
      </c>
      <c r="P599" s="19">
        <f t="shared" si="9"/>
        <v>0</v>
      </c>
      <c r="Q5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9" s="20">
        <f>IF(ISBLANK(N599),,IF(ISBLANK(H599),,(IF(N599="WON-EW",((((O599-1)*K599)*'month 2'!$B$2)+('month 2'!$B$2*(O599-1))),IF(N599="WON",((((O599-1)*K599)*'month 2'!$B$2)+('month 2'!$B$2*(O599-1))),IF(N599="PLACED",((((O599-1)*K599)*'month 2'!$B$2)-'month 2'!$B$2),IF(K599=0,-'month 2'!$B$2,IF(K599=0,-'month 2'!$B$2,-('month 2'!$B$2*2)))))))*D599))</f>
        <v>0</v>
      </c>
    </row>
    <row r="600" spans="9:18" ht="15" x14ac:dyDescent="0.2">
      <c r="I600" s="10"/>
      <c r="J600" s="10"/>
      <c r="K600" s="10"/>
      <c r="N600" s="7"/>
      <c r="O600" s="19">
        <f>((H600-1)*(1-(IF(I600="no",0,'month 2'!$B$3)))+1)</f>
        <v>5.0000000000000044E-2</v>
      </c>
      <c r="P600" s="19">
        <f t="shared" si="9"/>
        <v>0</v>
      </c>
      <c r="Q6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0" s="20">
        <f>IF(ISBLANK(N600),,IF(ISBLANK(H600),,(IF(N600="WON-EW",((((O600-1)*K600)*'month 2'!$B$2)+('month 2'!$B$2*(O600-1))),IF(N600="WON",((((O600-1)*K600)*'month 2'!$B$2)+('month 2'!$B$2*(O600-1))),IF(N600="PLACED",((((O600-1)*K600)*'month 2'!$B$2)-'month 2'!$B$2),IF(K600=0,-'month 2'!$B$2,IF(K600=0,-'month 2'!$B$2,-('month 2'!$B$2*2)))))))*D600))</f>
        <v>0</v>
      </c>
    </row>
    <row r="601" spans="9:18" ht="15" x14ac:dyDescent="0.2">
      <c r="I601" s="10"/>
      <c r="J601" s="10"/>
      <c r="K601" s="10"/>
      <c r="N601" s="7"/>
      <c r="O601" s="19">
        <f>((H601-1)*(1-(IF(I601="no",0,'month 2'!$B$3)))+1)</f>
        <v>5.0000000000000044E-2</v>
      </c>
      <c r="P601" s="19">
        <f t="shared" si="9"/>
        <v>0</v>
      </c>
      <c r="Q6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1" s="20">
        <f>IF(ISBLANK(N601),,IF(ISBLANK(H601),,(IF(N601="WON-EW",((((O601-1)*K601)*'month 2'!$B$2)+('month 2'!$B$2*(O601-1))),IF(N601="WON",((((O601-1)*K601)*'month 2'!$B$2)+('month 2'!$B$2*(O601-1))),IF(N601="PLACED",((((O601-1)*K601)*'month 2'!$B$2)-'month 2'!$B$2),IF(K601=0,-'month 2'!$B$2,IF(K601=0,-'month 2'!$B$2,-('month 2'!$B$2*2)))))))*D601))</f>
        <v>0</v>
      </c>
    </row>
    <row r="602" spans="9:18" ht="15" x14ac:dyDescent="0.2">
      <c r="I602" s="10"/>
      <c r="J602" s="10"/>
      <c r="K602" s="10"/>
      <c r="N602" s="7"/>
      <c r="O602" s="19">
        <f>((H602-1)*(1-(IF(I602="no",0,'month 2'!$B$3)))+1)</f>
        <v>5.0000000000000044E-2</v>
      </c>
      <c r="P602" s="19">
        <f t="shared" si="9"/>
        <v>0</v>
      </c>
      <c r="Q6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2" s="20">
        <f>IF(ISBLANK(N602),,IF(ISBLANK(H602),,(IF(N602="WON-EW",((((O602-1)*K602)*'month 2'!$B$2)+('month 2'!$B$2*(O602-1))),IF(N602="WON",((((O602-1)*K602)*'month 2'!$B$2)+('month 2'!$B$2*(O602-1))),IF(N602="PLACED",((((O602-1)*K602)*'month 2'!$B$2)-'month 2'!$B$2),IF(K602=0,-'month 2'!$B$2,IF(K602=0,-'month 2'!$B$2,-('month 2'!$B$2*2)))))))*D602))</f>
        <v>0</v>
      </c>
    </row>
    <row r="603" spans="9:18" ht="15" x14ac:dyDescent="0.2">
      <c r="I603" s="10"/>
      <c r="J603" s="10"/>
      <c r="K603" s="10"/>
      <c r="N603" s="7"/>
      <c r="O603" s="19">
        <f>((H603-1)*(1-(IF(I603="no",0,'month 2'!$B$3)))+1)</f>
        <v>5.0000000000000044E-2</v>
      </c>
      <c r="P603" s="19">
        <f t="shared" si="9"/>
        <v>0</v>
      </c>
      <c r="Q6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3" s="20">
        <f>IF(ISBLANK(N603),,IF(ISBLANK(H603),,(IF(N603="WON-EW",((((O603-1)*K603)*'month 2'!$B$2)+('month 2'!$B$2*(O603-1))),IF(N603="WON",((((O603-1)*K603)*'month 2'!$B$2)+('month 2'!$B$2*(O603-1))),IF(N603="PLACED",((((O603-1)*K603)*'month 2'!$B$2)-'month 2'!$B$2),IF(K603=0,-'month 2'!$B$2,IF(K603=0,-'month 2'!$B$2,-('month 2'!$B$2*2)))))))*D603))</f>
        <v>0</v>
      </c>
    </row>
    <row r="604" spans="9:18" ht="15" x14ac:dyDescent="0.2">
      <c r="I604" s="10"/>
      <c r="J604" s="10"/>
      <c r="K604" s="10"/>
      <c r="N604" s="7"/>
      <c r="O604" s="19">
        <f>((H604-1)*(1-(IF(I604="no",0,'month 2'!$B$3)))+1)</f>
        <v>5.0000000000000044E-2</v>
      </c>
      <c r="P604" s="19">
        <f t="shared" si="9"/>
        <v>0</v>
      </c>
      <c r="Q6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4" s="20">
        <f>IF(ISBLANK(N604),,IF(ISBLANK(H604),,(IF(N604="WON-EW",((((O604-1)*K604)*'month 2'!$B$2)+('month 2'!$B$2*(O604-1))),IF(N604="WON",((((O604-1)*K604)*'month 2'!$B$2)+('month 2'!$B$2*(O604-1))),IF(N604="PLACED",((((O604-1)*K604)*'month 2'!$B$2)-'month 2'!$B$2),IF(K604=0,-'month 2'!$B$2,IF(K604=0,-'month 2'!$B$2,-('month 2'!$B$2*2)))))))*D604))</f>
        <v>0</v>
      </c>
    </row>
    <row r="605" spans="9:18" ht="15" x14ac:dyDescent="0.2">
      <c r="I605" s="10"/>
      <c r="J605" s="10"/>
      <c r="K605" s="10"/>
      <c r="N605" s="7"/>
      <c r="O605" s="19">
        <f>((H605-1)*(1-(IF(I605="no",0,'month 2'!$B$3)))+1)</f>
        <v>5.0000000000000044E-2</v>
      </c>
      <c r="P605" s="19">
        <f t="shared" si="9"/>
        <v>0</v>
      </c>
      <c r="Q6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5" s="20">
        <f>IF(ISBLANK(N605),,IF(ISBLANK(H605),,(IF(N605="WON-EW",((((O605-1)*K605)*'month 2'!$B$2)+('month 2'!$B$2*(O605-1))),IF(N605="WON",((((O605-1)*K605)*'month 2'!$B$2)+('month 2'!$B$2*(O605-1))),IF(N605="PLACED",((((O605-1)*K605)*'month 2'!$B$2)-'month 2'!$B$2),IF(K605=0,-'month 2'!$B$2,IF(K605=0,-'month 2'!$B$2,-('month 2'!$B$2*2)))))))*D605))</f>
        <v>0</v>
      </c>
    </row>
    <row r="606" spans="9:18" ht="15" x14ac:dyDescent="0.2">
      <c r="I606" s="10"/>
      <c r="J606" s="10"/>
      <c r="K606" s="10"/>
      <c r="N606" s="7"/>
      <c r="O606" s="19">
        <f>((H606-1)*(1-(IF(I606="no",0,'month 2'!$B$3)))+1)</f>
        <v>5.0000000000000044E-2</v>
      </c>
      <c r="P606" s="19">
        <f t="shared" si="9"/>
        <v>0</v>
      </c>
      <c r="Q6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6" s="20">
        <f>IF(ISBLANK(N606),,IF(ISBLANK(H606),,(IF(N606="WON-EW",((((O606-1)*K606)*'month 2'!$B$2)+('month 2'!$B$2*(O606-1))),IF(N606="WON",((((O606-1)*K606)*'month 2'!$B$2)+('month 2'!$B$2*(O606-1))),IF(N606="PLACED",((((O606-1)*K606)*'month 2'!$B$2)-'month 2'!$B$2),IF(K606=0,-'month 2'!$B$2,IF(K606=0,-'month 2'!$B$2,-('month 2'!$B$2*2)))))))*D606))</f>
        <v>0</v>
      </c>
    </row>
    <row r="607" spans="9:18" ht="15" x14ac:dyDescent="0.2">
      <c r="I607" s="10"/>
      <c r="J607" s="10"/>
      <c r="K607" s="10"/>
      <c r="N607" s="7"/>
      <c r="O607" s="19">
        <f>((H607-1)*(1-(IF(I607="no",0,'month 2'!$B$3)))+1)</f>
        <v>5.0000000000000044E-2</v>
      </c>
      <c r="P607" s="19">
        <f t="shared" si="9"/>
        <v>0</v>
      </c>
      <c r="Q6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7" s="20">
        <f>IF(ISBLANK(N607),,IF(ISBLANK(H607),,(IF(N607="WON-EW",((((O607-1)*K607)*'month 2'!$B$2)+('month 2'!$B$2*(O607-1))),IF(N607="WON",((((O607-1)*K607)*'month 2'!$B$2)+('month 2'!$B$2*(O607-1))),IF(N607="PLACED",((((O607-1)*K607)*'month 2'!$B$2)-'month 2'!$B$2),IF(K607=0,-'month 2'!$B$2,IF(K607=0,-'month 2'!$B$2,-('month 2'!$B$2*2)))))))*D607))</f>
        <v>0</v>
      </c>
    </row>
    <row r="608" spans="9:18" ht="15" x14ac:dyDescent="0.2">
      <c r="I608" s="10"/>
      <c r="J608" s="10"/>
      <c r="K608" s="10"/>
      <c r="N608" s="7"/>
      <c r="O608" s="19">
        <f>((H608-1)*(1-(IF(I608="no",0,'month 2'!$B$3)))+1)</f>
        <v>5.0000000000000044E-2</v>
      </c>
      <c r="P608" s="19">
        <f t="shared" si="9"/>
        <v>0</v>
      </c>
      <c r="Q6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8" s="20">
        <f>IF(ISBLANK(N608),,IF(ISBLANK(H608),,(IF(N608="WON-EW",((((O608-1)*K608)*'month 2'!$B$2)+('month 2'!$B$2*(O608-1))),IF(N608="WON",((((O608-1)*K608)*'month 2'!$B$2)+('month 2'!$B$2*(O608-1))),IF(N608="PLACED",((((O608-1)*K608)*'month 2'!$B$2)-'month 2'!$B$2),IF(K608=0,-'month 2'!$B$2,IF(K608=0,-'month 2'!$B$2,-('month 2'!$B$2*2)))))))*D608))</f>
        <v>0</v>
      </c>
    </row>
    <row r="609" spans="9:18" ht="15" x14ac:dyDescent="0.2">
      <c r="I609" s="10"/>
      <c r="J609" s="10"/>
      <c r="K609" s="10"/>
      <c r="N609" s="7"/>
      <c r="O609" s="19">
        <f>((H609-1)*(1-(IF(I609="no",0,'month 2'!$B$3)))+1)</f>
        <v>5.0000000000000044E-2</v>
      </c>
      <c r="P609" s="19">
        <f t="shared" si="9"/>
        <v>0</v>
      </c>
      <c r="Q6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9" s="20">
        <f>IF(ISBLANK(N609),,IF(ISBLANK(H609),,(IF(N609="WON-EW",((((O609-1)*K609)*'month 2'!$B$2)+('month 2'!$B$2*(O609-1))),IF(N609="WON",((((O609-1)*K609)*'month 2'!$B$2)+('month 2'!$B$2*(O609-1))),IF(N609="PLACED",((((O609-1)*K609)*'month 2'!$B$2)-'month 2'!$B$2),IF(K609=0,-'month 2'!$B$2,IF(K609=0,-'month 2'!$B$2,-('month 2'!$B$2*2)))))))*D609))</f>
        <v>0</v>
      </c>
    </row>
    <row r="610" spans="9:18" ht="15" x14ac:dyDescent="0.2">
      <c r="I610" s="10"/>
      <c r="J610" s="10"/>
      <c r="K610" s="10"/>
      <c r="N610" s="7"/>
      <c r="O610" s="19">
        <f>((H610-1)*(1-(IF(I610="no",0,'month 2'!$B$3)))+1)</f>
        <v>5.0000000000000044E-2</v>
      </c>
      <c r="P610" s="19">
        <f t="shared" si="9"/>
        <v>0</v>
      </c>
      <c r="Q6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0" s="20">
        <f>IF(ISBLANK(N610),,IF(ISBLANK(H610),,(IF(N610="WON-EW",((((O610-1)*K610)*'month 2'!$B$2)+('month 2'!$B$2*(O610-1))),IF(N610="WON",((((O610-1)*K610)*'month 2'!$B$2)+('month 2'!$B$2*(O610-1))),IF(N610="PLACED",((((O610-1)*K610)*'month 2'!$B$2)-'month 2'!$B$2),IF(K610=0,-'month 2'!$B$2,IF(K610=0,-'month 2'!$B$2,-('month 2'!$B$2*2)))))))*D610))</f>
        <v>0</v>
      </c>
    </row>
    <row r="611" spans="9:18" ht="15" x14ac:dyDescent="0.2">
      <c r="I611" s="10"/>
      <c r="J611" s="10"/>
      <c r="K611" s="10"/>
      <c r="N611" s="7"/>
      <c r="O611" s="19">
        <f>((H611-1)*(1-(IF(I611="no",0,'month 2'!$B$3)))+1)</f>
        <v>5.0000000000000044E-2</v>
      </c>
      <c r="P611" s="19">
        <f t="shared" si="9"/>
        <v>0</v>
      </c>
      <c r="Q6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1" s="20">
        <f>IF(ISBLANK(N611),,IF(ISBLANK(H611),,(IF(N611="WON-EW",((((O611-1)*K611)*'month 2'!$B$2)+('month 2'!$B$2*(O611-1))),IF(N611="WON",((((O611-1)*K611)*'month 2'!$B$2)+('month 2'!$B$2*(O611-1))),IF(N611="PLACED",((((O611-1)*K611)*'month 2'!$B$2)-'month 2'!$B$2),IF(K611=0,-'month 2'!$B$2,IF(K611=0,-'month 2'!$B$2,-('month 2'!$B$2*2)))))))*D611))</f>
        <v>0</v>
      </c>
    </row>
    <row r="612" spans="9:18" ht="15" x14ac:dyDescent="0.2">
      <c r="I612" s="10"/>
      <c r="J612" s="10"/>
      <c r="K612" s="10"/>
      <c r="N612" s="7"/>
      <c r="O612" s="19">
        <f>((H612-1)*(1-(IF(I612="no",0,'month 2'!$B$3)))+1)</f>
        <v>5.0000000000000044E-2</v>
      </c>
      <c r="P612" s="19">
        <f t="shared" si="9"/>
        <v>0</v>
      </c>
      <c r="Q6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2" s="20">
        <f>IF(ISBLANK(N612),,IF(ISBLANK(H612),,(IF(N612="WON-EW",((((O612-1)*K612)*'month 2'!$B$2)+('month 2'!$B$2*(O612-1))),IF(N612="WON",((((O612-1)*K612)*'month 2'!$B$2)+('month 2'!$B$2*(O612-1))),IF(N612="PLACED",((((O612-1)*K612)*'month 2'!$B$2)-'month 2'!$B$2),IF(K612=0,-'month 2'!$B$2,IF(K612=0,-'month 2'!$B$2,-('month 2'!$B$2*2)))))))*D612))</f>
        <v>0</v>
      </c>
    </row>
    <row r="613" spans="9:18" ht="15" x14ac:dyDescent="0.2">
      <c r="I613" s="10"/>
      <c r="J613" s="10"/>
      <c r="K613" s="10"/>
      <c r="N613" s="7"/>
      <c r="O613" s="19">
        <f>((H613-1)*(1-(IF(I613="no",0,'month 2'!$B$3)))+1)</f>
        <v>5.0000000000000044E-2</v>
      </c>
      <c r="P613" s="19">
        <f t="shared" si="9"/>
        <v>0</v>
      </c>
      <c r="Q6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3" s="20">
        <f>IF(ISBLANK(N613),,IF(ISBLANK(H613),,(IF(N613="WON-EW",((((O613-1)*K613)*'month 2'!$B$2)+('month 2'!$B$2*(O613-1))),IF(N613="WON",((((O613-1)*K613)*'month 2'!$B$2)+('month 2'!$B$2*(O613-1))),IF(N613="PLACED",((((O613-1)*K613)*'month 2'!$B$2)-'month 2'!$B$2),IF(K613=0,-'month 2'!$B$2,IF(K613=0,-'month 2'!$B$2,-('month 2'!$B$2*2)))))))*D613))</f>
        <v>0</v>
      </c>
    </row>
    <row r="614" spans="9:18" ht="15" x14ac:dyDescent="0.2">
      <c r="I614" s="10"/>
      <c r="J614" s="10"/>
      <c r="K614" s="10"/>
      <c r="N614" s="7"/>
      <c r="O614" s="19">
        <f>((H614-1)*(1-(IF(I614="no",0,'month 2'!$B$3)))+1)</f>
        <v>5.0000000000000044E-2</v>
      </c>
      <c r="P614" s="19">
        <f t="shared" si="9"/>
        <v>0</v>
      </c>
      <c r="Q6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4" s="20">
        <f>IF(ISBLANK(N614),,IF(ISBLANK(H614),,(IF(N614="WON-EW",((((O614-1)*K614)*'month 2'!$B$2)+('month 2'!$B$2*(O614-1))),IF(N614="WON",((((O614-1)*K614)*'month 2'!$B$2)+('month 2'!$B$2*(O614-1))),IF(N614="PLACED",((((O614-1)*K614)*'month 2'!$B$2)-'month 2'!$B$2),IF(K614=0,-'month 2'!$B$2,IF(K614=0,-'month 2'!$B$2,-('month 2'!$B$2*2)))))))*D614))</f>
        <v>0</v>
      </c>
    </row>
    <row r="615" spans="9:18" ht="15" x14ac:dyDescent="0.2">
      <c r="I615" s="10"/>
      <c r="J615" s="10"/>
      <c r="K615" s="10"/>
      <c r="N615" s="7"/>
      <c r="O615" s="19">
        <f>((H615-1)*(1-(IF(I615="no",0,'month 2'!$B$3)))+1)</f>
        <v>5.0000000000000044E-2</v>
      </c>
      <c r="P615" s="19">
        <f t="shared" si="9"/>
        <v>0</v>
      </c>
      <c r="Q6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5" s="20">
        <f>IF(ISBLANK(N615),,IF(ISBLANK(H615),,(IF(N615="WON-EW",((((O615-1)*K615)*'month 2'!$B$2)+('month 2'!$B$2*(O615-1))),IF(N615="WON",((((O615-1)*K615)*'month 2'!$B$2)+('month 2'!$B$2*(O615-1))),IF(N615="PLACED",((((O615-1)*K615)*'month 2'!$B$2)-'month 2'!$B$2),IF(K615=0,-'month 2'!$B$2,IF(K615=0,-'month 2'!$B$2,-('month 2'!$B$2*2)))))))*D615))</f>
        <v>0</v>
      </c>
    </row>
    <row r="616" spans="9:18" ht="15" x14ac:dyDescent="0.2">
      <c r="I616" s="10"/>
      <c r="J616" s="10"/>
      <c r="K616" s="10"/>
      <c r="N616" s="7"/>
      <c r="O616" s="19">
        <f>((H616-1)*(1-(IF(I616="no",0,'month 2'!$B$3)))+1)</f>
        <v>5.0000000000000044E-2</v>
      </c>
      <c r="P616" s="19">
        <f t="shared" si="9"/>
        <v>0</v>
      </c>
      <c r="Q6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6" s="20">
        <f>IF(ISBLANK(N616),,IF(ISBLANK(H616),,(IF(N616="WON-EW",((((O616-1)*K616)*'month 2'!$B$2)+('month 2'!$B$2*(O616-1))),IF(N616="WON",((((O616-1)*K616)*'month 2'!$B$2)+('month 2'!$B$2*(O616-1))),IF(N616="PLACED",((((O616-1)*K616)*'month 2'!$B$2)-'month 2'!$B$2),IF(K616=0,-'month 2'!$B$2,IF(K616=0,-'month 2'!$B$2,-('month 2'!$B$2*2)))))))*D616))</f>
        <v>0</v>
      </c>
    </row>
    <row r="617" spans="9:18" ht="15" x14ac:dyDescent="0.2">
      <c r="I617" s="10"/>
      <c r="J617" s="10"/>
      <c r="K617" s="10"/>
      <c r="N617" s="7"/>
      <c r="O617" s="19">
        <f>((H617-1)*(1-(IF(I617="no",0,'month 2'!$B$3)))+1)</f>
        <v>5.0000000000000044E-2</v>
      </c>
      <c r="P617" s="19">
        <f t="shared" si="9"/>
        <v>0</v>
      </c>
      <c r="Q6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7" s="20">
        <f>IF(ISBLANK(N617),,IF(ISBLANK(H617),,(IF(N617="WON-EW",((((O617-1)*K617)*'month 2'!$B$2)+('month 2'!$B$2*(O617-1))),IF(N617="WON",((((O617-1)*K617)*'month 2'!$B$2)+('month 2'!$B$2*(O617-1))),IF(N617="PLACED",((((O617-1)*K617)*'month 2'!$B$2)-'month 2'!$B$2),IF(K617=0,-'month 2'!$B$2,IF(K617=0,-'month 2'!$B$2,-('month 2'!$B$2*2)))))))*D617))</f>
        <v>0</v>
      </c>
    </row>
    <row r="618" spans="9:18" ht="15" x14ac:dyDescent="0.2">
      <c r="I618" s="10"/>
      <c r="J618" s="10"/>
      <c r="K618" s="10"/>
      <c r="N618" s="7"/>
      <c r="O618" s="19">
        <f>((H618-1)*(1-(IF(I618="no",0,'month 2'!$B$3)))+1)</f>
        <v>5.0000000000000044E-2</v>
      </c>
      <c r="P618" s="19">
        <f t="shared" si="9"/>
        <v>0</v>
      </c>
      <c r="Q6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8" s="20">
        <f>IF(ISBLANK(N618),,IF(ISBLANK(H618),,(IF(N618="WON-EW",((((O618-1)*K618)*'month 2'!$B$2)+('month 2'!$B$2*(O618-1))),IF(N618="WON",((((O618-1)*K618)*'month 2'!$B$2)+('month 2'!$B$2*(O618-1))),IF(N618="PLACED",((((O618-1)*K618)*'month 2'!$B$2)-'month 2'!$B$2),IF(K618=0,-'month 2'!$B$2,IF(K618=0,-'month 2'!$B$2,-('month 2'!$B$2*2)))))))*D618))</f>
        <v>0</v>
      </c>
    </row>
    <row r="619" spans="9:18" ht="15" x14ac:dyDescent="0.2">
      <c r="I619" s="10"/>
      <c r="J619" s="10"/>
      <c r="K619" s="10"/>
      <c r="N619" s="7"/>
      <c r="O619" s="19">
        <f>((H619-1)*(1-(IF(I619="no",0,'month 2'!$B$3)))+1)</f>
        <v>5.0000000000000044E-2</v>
      </c>
      <c r="P619" s="19">
        <f t="shared" si="9"/>
        <v>0</v>
      </c>
      <c r="Q6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9" s="20">
        <f>IF(ISBLANK(N619),,IF(ISBLANK(H619),,(IF(N619="WON-EW",((((O619-1)*K619)*'month 2'!$B$2)+('month 2'!$B$2*(O619-1))),IF(N619="WON",((((O619-1)*K619)*'month 2'!$B$2)+('month 2'!$B$2*(O619-1))),IF(N619="PLACED",((((O619-1)*K619)*'month 2'!$B$2)-'month 2'!$B$2),IF(K619=0,-'month 2'!$B$2,IF(K619=0,-'month 2'!$B$2,-('month 2'!$B$2*2)))))))*D619))</f>
        <v>0</v>
      </c>
    </row>
    <row r="620" spans="9:18" ht="15" x14ac:dyDescent="0.2">
      <c r="I620" s="10"/>
      <c r="J620" s="10"/>
      <c r="K620" s="10"/>
      <c r="N620" s="7"/>
      <c r="O620" s="19">
        <f>((H620-1)*(1-(IF(I620="no",0,'month 2'!$B$3)))+1)</f>
        <v>5.0000000000000044E-2</v>
      </c>
      <c r="P620" s="19">
        <f t="shared" si="9"/>
        <v>0</v>
      </c>
      <c r="Q6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0" s="20">
        <f>IF(ISBLANK(N620),,IF(ISBLANK(H620),,(IF(N620="WON-EW",((((O620-1)*K620)*'month 2'!$B$2)+('month 2'!$B$2*(O620-1))),IF(N620="WON",((((O620-1)*K620)*'month 2'!$B$2)+('month 2'!$B$2*(O620-1))),IF(N620="PLACED",((((O620-1)*K620)*'month 2'!$B$2)-'month 2'!$B$2),IF(K620=0,-'month 2'!$B$2,IF(K620=0,-'month 2'!$B$2,-('month 2'!$B$2*2)))))))*D620))</f>
        <v>0</v>
      </c>
    </row>
    <row r="621" spans="9:18" ht="15" x14ac:dyDescent="0.2">
      <c r="I621" s="10"/>
      <c r="J621" s="10"/>
      <c r="K621" s="10"/>
      <c r="N621" s="7"/>
      <c r="O621" s="19">
        <f>((H621-1)*(1-(IF(I621="no",0,'month 2'!$B$3)))+1)</f>
        <v>5.0000000000000044E-2</v>
      </c>
      <c r="P621" s="19">
        <f t="shared" si="9"/>
        <v>0</v>
      </c>
      <c r="Q6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1" s="20">
        <f>IF(ISBLANK(N621),,IF(ISBLANK(H621),,(IF(N621="WON-EW",((((O621-1)*K621)*'month 2'!$B$2)+('month 2'!$B$2*(O621-1))),IF(N621="WON",((((O621-1)*K621)*'month 2'!$B$2)+('month 2'!$B$2*(O621-1))),IF(N621="PLACED",((((O621-1)*K621)*'month 2'!$B$2)-'month 2'!$B$2),IF(K621=0,-'month 2'!$B$2,IF(K621=0,-'month 2'!$B$2,-('month 2'!$B$2*2)))))))*D621))</f>
        <v>0</v>
      </c>
    </row>
    <row r="622" spans="9:18" ht="15" x14ac:dyDescent="0.2">
      <c r="I622" s="10"/>
      <c r="J622" s="10"/>
      <c r="K622" s="10"/>
      <c r="N622" s="7"/>
      <c r="O622" s="19">
        <f>((H622-1)*(1-(IF(I622="no",0,'month 2'!$B$3)))+1)</f>
        <v>5.0000000000000044E-2</v>
      </c>
      <c r="P622" s="19">
        <f t="shared" ref="P622:P685" si="10">D622*IF(J622="yes",2,1)</f>
        <v>0</v>
      </c>
      <c r="Q6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2" s="20">
        <f>IF(ISBLANK(N622),,IF(ISBLANK(H622),,(IF(N622="WON-EW",((((O622-1)*K622)*'month 2'!$B$2)+('month 2'!$B$2*(O622-1))),IF(N622="WON",((((O622-1)*K622)*'month 2'!$B$2)+('month 2'!$B$2*(O622-1))),IF(N622="PLACED",((((O622-1)*K622)*'month 2'!$B$2)-'month 2'!$B$2),IF(K622=0,-'month 2'!$B$2,IF(K622=0,-'month 2'!$B$2,-('month 2'!$B$2*2)))))))*D622))</f>
        <v>0</v>
      </c>
    </row>
    <row r="623" spans="9:18" ht="15" x14ac:dyDescent="0.2">
      <c r="I623" s="10"/>
      <c r="J623" s="10"/>
      <c r="K623" s="10"/>
      <c r="N623" s="7"/>
      <c r="O623" s="19">
        <f>((H623-1)*(1-(IF(I623="no",0,'month 2'!$B$3)))+1)</f>
        <v>5.0000000000000044E-2</v>
      </c>
      <c r="P623" s="19">
        <f t="shared" si="10"/>
        <v>0</v>
      </c>
      <c r="Q6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3" s="20">
        <f>IF(ISBLANK(N623),,IF(ISBLANK(H623),,(IF(N623="WON-EW",((((O623-1)*K623)*'month 2'!$B$2)+('month 2'!$B$2*(O623-1))),IF(N623="WON",((((O623-1)*K623)*'month 2'!$B$2)+('month 2'!$B$2*(O623-1))),IF(N623="PLACED",((((O623-1)*K623)*'month 2'!$B$2)-'month 2'!$B$2),IF(K623=0,-'month 2'!$B$2,IF(K623=0,-'month 2'!$B$2,-('month 2'!$B$2*2)))))))*D623))</f>
        <v>0</v>
      </c>
    </row>
    <row r="624" spans="9:18" ht="15" x14ac:dyDescent="0.2">
      <c r="I624" s="10"/>
      <c r="J624" s="10"/>
      <c r="K624" s="10"/>
      <c r="N624" s="7"/>
      <c r="O624" s="19">
        <f>((H624-1)*(1-(IF(I624="no",0,'month 2'!$B$3)))+1)</f>
        <v>5.0000000000000044E-2</v>
      </c>
      <c r="P624" s="19">
        <f t="shared" si="10"/>
        <v>0</v>
      </c>
      <c r="Q6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4" s="20">
        <f>IF(ISBLANK(N624),,IF(ISBLANK(H624),,(IF(N624="WON-EW",((((O624-1)*K624)*'month 2'!$B$2)+('month 2'!$B$2*(O624-1))),IF(N624="WON",((((O624-1)*K624)*'month 2'!$B$2)+('month 2'!$B$2*(O624-1))),IF(N624="PLACED",((((O624-1)*K624)*'month 2'!$B$2)-'month 2'!$B$2),IF(K624=0,-'month 2'!$B$2,IF(K624=0,-'month 2'!$B$2,-('month 2'!$B$2*2)))))))*D624))</f>
        <v>0</v>
      </c>
    </row>
    <row r="625" spans="9:18" ht="15" x14ac:dyDescent="0.2">
      <c r="I625" s="10"/>
      <c r="J625" s="10"/>
      <c r="K625" s="10"/>
      <c r="N625" s="7"/>
      <c r="O625" s="19">
        <f>((H625-1)*(1-(IF(I625="no",0,'month 2'!$B$3)))+1)</f>
        <v>5.0000000000000044E-2</v>
      </c>
      <c r="P625" s="19">
        <f t="shared" si="10"/>
        <v>0</v>
      </c>
      <c r="Q6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5" s="20">
        <f>IF(ISBLANK(N625),,IF(ISBLANK(H625),,(IF(N625="WON-EW",((((O625-1)*K625)*'month 2'!$B$2)+('month 2'!$B$2*(O625-1))),IF(N625="WON",((((O625-1)*K625)*'month 2'!$B$2)+('month 2'!$B$2*(O625-1))),IF(N625="PLACED",((((O625-1)*K625)*'month 2'!$B$2)-'month 2'!$B$2),IF(K625=0,-'month 2'!$B$2,IF(K625=0,-'month 2'!$B$2,-('month 2'!$B$2*2)))))))*D625))</f>
        <v>0</v>
      </c>
    </row>
    <row r="626" spans="9:18" ht="15" x14ac:dyDescent="0.2">
      <c r="I626" s="10"/>
      <c r="J626" s="10"/>
      <c r="K626" s="10"/>
      <c r="N626" s="7"/>
      <c r="O626" s="19">
        <f>((H626-1)*(1-(IF(I626="no",0,'month 2'!$B$3)))+1)</f>
        <v>5.0000000000000044E-2</v>
      </c>
      <c r="P626" s="19">
        <f t="shared" si="10"/>
        <v>0</v>
      </c>
      <c r="Q6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6" s="20">
        <f>IF(ISBLANK(N626),,IF(ISBLANK(H626),,(IF(N626="WON-EW",((((O626-1)*K626)*'month 2'!$B$2)+('month 2'!$B$2*(O626-1))),IF(N626="WON",((((O626-1)*K626)*'month 2'!$B$2)+('month 2'!$B$2*(O626-1))),IF(N626="PLACED",((((O626-1)*K626)*'month 2'!$B$2)-'month 2'!$B$2),IF(K626=0,-'month 2'!$B$2,IF(K626=0,-'month 2'!$B$2,-('month 2'!$B$2*2)))))))*D626))</f>
        <v>0</v>
      </c>
    </row>
    <row r="627" spans="9:18" ht="15" x14ac:dyDescent="0.2">
      <c r="I627" s="10"/>
      <c r="J627" s="10"/>
      <c r="K627" s="10"/>
      <c r="N627" s="7"/>
      <c r="O627" s="19">
        <f>((H627-1)*(1-(IF(I627="no",0,'month 2'!$B$3)))+1)</f>
        <v>5.0000000000000044E-2</v>
      </c>
      <c r="P627" s="19">
        <f t="shared" si="10"/>
        <v>0</v>
      </c>
      <c r="Q6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7" s="20">
        <f>IF(ISBLANK(N627),,IF(ISBLANK(H627),,(IF(N627="WON-EW",((((O627-1)*K627)*'month 2'!$B$2)+('month 2'!$B$2*(O627-1))),IF(N627="WON",((((O627-1)*K627)*'month 2'!$B$2)+('month 2'!$B$2*(O627-1))),IF(N627="PLACED",((((O627-1)*K627)*'month 2'!$B$2)-'month 2'!$B$2),IF(K627=0,-'month 2'!$B$2,IF(K627=0,-'month 2'!$B$2,-('month 2'!$B$2*2)))))))*D627))</f>
        <v>0</v>
      </c>
    </row>
    <row r="628" spans="9:18" ht="15" x14ac:dyDescent="0.2">
      <c r="I628" s="10"/>
      <c r="J628" s="10"/>
      <c r="K628" s="10"/>
      <c r="N628" s="7"/>
      <c r="O628" s="19">
        <f>((H628-1)*(1-(IF(I628="no",0,'month 2'!$B$3)))+1)</f>
        <v>5.0000000000000044E-2</v>
      </c>
      <c r="P628" s="19">
        <f t="shared" si="10"/>
        <v>0</v>
      </c>
      <c r="Q6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8" s="20">
        <f>IF(ISBLANK(N628),,IF(ISBLANK(H628),,(IF(N628="WON-EW",((((O628-1)*K628)*'month 2'!$B$2)+('month 2'!$B$2*(O628-1))),IF(N628="WON",((((O628-1)*K628)*'month 2'!$B$2)+('month 2'!$B$2*(O628-1))),IF(N628="PLACED",((((O628-1)*K628)*'month 2'!$B$2)-'month 2'!$B$2),IF(K628=0,-'month 2'!$B$2,IF(K628=0,-'month 2'!$B$2,-('month 2'!$B$2*2)))))))*D628))</f>
        <v>0</v>
      </c>
    </row>
    <row r="629" spans="9:18" ht="15" x14ac:dyDescent="0.2">
      <c r="I629" s="10"/>
      <c r="J629" s="10"/>
      <c r="K629" s="10"/>
      <c r="N629" s="7"/>
      <c r="O629" s="19">
        <f>((H629-1)*(1-(IF(I629="no",0,'month 2'!$B$3)))+1)</f>
        <v>5.0000000000000044E-2</v>
      </c>
      <c r="P629" s="19">
        <f t="shared" si="10"/>
        <v>0</v>
      </c>
      <c r="Q6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9" s="20">
        <f>IF(ISBLANK(N629),,IF(ISBLANK(H629),,(IF(N629="WON-EW",((((O629-1)*K629)*'month 2'!$B$2)+('month 2'!$B$2*(O629-1))),IF(N629="WON",((((O629-1)*K629)*'month 2'!$B$2)+('month 2'!$B$2*(O629-1))),IF(N629="PLACED",((((O629-1)*K629)*'month 2'!$B$2)-'month 2'!$B$2),IF(K629=0,-'month 2'!$B$2,IF(K629=0,-'month 2'!$B$2,-('month 2'!$B$2*2)))))))*D629))</f>
        <v>0</v>
      </c>
    </row>
    <row r="630" spans="9:18" ht="15" x14ac:dyDescent="0.2">
      <c r="I630" s="10"/>
      <c r="J630" s="10"/>
      <c r="K630" s="10"/>
      <c r="N630" s="7"/>
      <c r="O630" s="19">
        <f>((H630-1)*(1-(IF(I630="no",0,'month 2'!$B$3)))+1)</f>
        <v>5.0000000000000044E-2</v>
      </c>
      <c r="P630" s="19">
        <f t="shared" si="10"/>
        <v>0</v>
      </c>
      <c r="Q6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0" s="20">
        <f>IF(ISBLANK(N630),,IF(ISBLANK(H630),,(IF(N630="WON-EW",((((O630-1)*K630)*'month 2'!$B$2)+('month 2'!$B$2*(O630-1))),IF(N630="WON",((((O630-1)*K630)*'month 2'!$B$2)+('month 2'!$B$2*(O630-1))),IF(N630="PLACED",((((O630-1)*K630)*'month 2'!$B$2)-'month 2'!$B$2),IF(K630=0,-'month 2'!$B$2,IF(K630=0,-'month 2'!$B$2,-('month 2'!$B$2*2)))))))*D630))</f>
        <v>0</v>
      </c>
    </row>
    <row r="631" spans="9:18" ht="15" x14ac:dyDescent="0.2">
      <c r="I631" s="10"/>
      <c r="J631" s="10"/>
      <c r="K631" s="10"/>
      <c r="N631" s="7"/>
      <c r="O631" s="19">
        <f>((H631-1)*(1-(IF(I631="no",0,'month 2'!$B$3)))+1)</f>
        <v>5.0000000000000044E-2</v>
      </c>
      <c r="P631" s="19">
        <f t="shared" si="10"/>
        <v>0</v>
      </c>
      <c r="Q6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1" s="20">
        <f>IF(ISBLANK(N631),,IF(ISBLANK(H631),,(IF(N631="WON-EW",((((O631-1)*K631)*'month 2'!$B$2)+('month 2'!$B$2*(O631-1))),IF(N631="WON",((((O631-1)*K631)*'month 2'!$B$2)+('month 2'!$B$2*(O631-1))),IF(N631="PLACED",((((O631-1)*K631)*'month 2'!$B$2)-'month 2'!$B$2),IF(K631=0,-'month 2'!$B$2,IF(K631=0,-'month 2'!$B$2,-('month 2'!$B$2*2)))))))*D631))</f>
        <v>0</v>
      </c>
    </row>
    <row r="632" spans="9:18" ht="15" x14ac:dyDescent="0.2">
      <c r="I632" s="10"/>
      <c r="J632" s="10"/>
      <c r="K632" s="10"/>
      <c r="N632" s="7"/>
      <c r="O632" s="19">
        <f>((H632-1)*(1-(IF(I632="no",0,'month 2'!$B$3)))+1)</f>
        <v>5.0000000000000044E-2</v>
      </c>
      <c r="P632" s="19">
        <f t="shared" si="10"/>
        <v>0</v>
      </c>
      <c r="Q6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2" s="20">
        <f>IF(ISBLANK(N632),,IF(ISBLANK(H632),,(IF(N632="WON-EW",((((O632-1)*K632)*'month 2'!$B$2)+('month 2'!$B$2*(O632-1))),IF(N632="WON",((((O632-1)*K632)*'month 2'!$B$2)+('month 2'!$B$2*(O632-1))),IF(N632="PLACED",((((O632-1)*K632)*'month 2'!$B$2)-'month 2'!$B$2),IF(K632=0,-'month 2'!$B$2,IF(K632=0,-'month 2'!$B$2,-('month 2'!$B$2*2)))))))*D632))</f>
        <v>0</v>
      </c>
    </row>
    <row r="633" spans="9:18" ht="15" x14ac:dyDescent="0.2">
      <c r="I633" s="10"/>
      <c r="J633" s="10"/>
      <c r="K633" s="10"/>
      <c r="N633" s="7"/>
      <c r="O633" s="19">
        <f>((H633-1)*(1-(IF(I633="no",0,'month 2'!$B$3)))+1)</f>
        <v>5.0000000000000044E-2</v>
      </c>
      <c r="P633" s="19">
        <f t="shared" si="10"/>
        <v>0</v>
      </c>
      <c r="Q6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3" s="20">
        <f>IF(ISBLANK(N633),,IF(ISBLANK(H633),,(IF(N633="WON-EW",((((O633-1)*K633)*'month 2'!$B$2)+('month 2'!$B$2*(O633-1))),IF(N633="WON",((((O633-1)*K633)*'month 2'!$B$2)+('month 2'!$B$2*(O633-1))),IF(N633="PLACED",((((O633-1)*K633)*'month 2'!$B$2)-'month 2'!$B$2),IF(K633=0,-'month 2'!$B$2,IF(K633=0,-'month 2'!$B$2,-('month 2'!$B$2*2)))))))*D633))</f>
        <v>0</v>
      </c>
    </row>
    <row r="634" spans="9:18" ht="15" x14ac:dyDescent="0.2">
      <c r="I634" s="10"/>
      <c r="J634" s="10"/>
      <c r="K634" s="10"/>
      <c r="N634" s="7"/>
      <c r="O634" s="19">
        <f>((H634-1)*(1-(IF(I634="no",0,'month 2'!$B$3)))+1)</f>
        <v>5.0000000000000044E-2</v>
      </c>
      <c r="P634" s="19">
        <f t="shared" si="10"/>
        <v>0</v>
      </c>
      <c r="Q6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4" s="20">
        <f>IF(ISBLANK(N634),,IF(ISBLANK(H634),,(IF(N634="WON-EW",((((O634-1)*K634)*'month 2'!$B$2)+('month 2'!$B$2*(O634-1))),IF(N634="WON",((((O634-1)*K634)*'month 2'!$B$2)+('month 2'!$B$2*(O634-1))),IF(N634="PLACED",((((O634-1)*K634)*'month 2'!$B$2)-'month 2'!$B$2),IF(K634=0,-'month 2'!$B$2,IF(K634=0,-'month 2'!$B$2,-('month 2'!$B$2*2)))))))*D634))</f>
        <v>0</v>
      </c>
    </row>
    <row r="635" spans="9:18" ht="15" x14ac:dyDescent="0.2">
      <c r="I635" s="10"/>
      <c r="J635" s="10"/>
      <c r="K635" s="10"/>
      <c r="N635" s="7"/>
      <c r="O635" s="19">
        <f>((H635-1)*(1-(IF(I635="no",0,'month 2'!$B$3)))+1)</f>
        <v>5.0000000000000044E-2</v>
      </c>
      <c r="P635" s="19">
        <f t="shared" si="10"/>
        <v>0</v>
      </c>
      <c r="Q6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5" s="20">
        <f>IF(ISBLANK(N635),,IF(ISBLANK(H635),,(IF(N635="WON-EW",((((O635-1)*K635)*'month 2'!$B$2)+('month 2'!$B$2*(O635-1))),IF(N635="WON",((((O635-1)*K635)*'month 2'!$B$2)+('month 2'!$B$2*(O635-1))),IF(N635="PLACED",((((O635-1)*K635)*'month 2'!$B$2)-'month 2'!$B$2),IF(K635=0,-'month 2'!$B$2,IF(K635=0,-'month 2'!$B$2,-('month 2'!$B$2*2)))))))*D635))</f>
        <v>0</v>
      </c>
    </row>
    <row r="636" spans="9:18" ht="15" x14ac:dyDescent="0.2">
      <c r="I636" s="10"/>
      <c r="J636" s="10"/>
      <c r="K636" s="10"/>
      <c r="N636" s="7"/>
      <c r="O636" s="19">
        <f>((H636-1)*(1-(IF(I636="no",0,'month 2'!$B$3)))+1)</f>
        <v>5.0000000000000044E-2</v>
      </c>
      <c r="P636" s="19">
        <f t="shared" si="10"/>
        <v>0</v>
      </c>
      <c r="Q6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6" s="20">
        <f>IF(ISBLANK(N636),,IF(ISBLANK(H636),,(IF(N636="WON-EW",((((O636-1)*K636)*'month 2'!$B$2)+('month 2'!$B$2*(O636-1))),IF(N636="WON",((((O636-1)*K636)*'month 2'!$B$2)+('month 2'!$B$2*(O636-1))),IF(N636="PLACED",((((O636-1)*K636)*'month 2'!$B$2)-'month 2'!$B$2),IF(K636=0,-'month 2'!$B$2,IF(K636=0,-'month 2'!$B$2,-('month 2'!$B$2*2)))))))*D636))</f>
        <v>0</v>
      </c>
    </row>
    <row r="637" spans="9:18" ht="15" x14ac:dyDescent="0.2">
      <c r="I637" s="10"/>
      <c r="J637" s="10"/>
      <c r="K637" s="10"/>
      <c r="N637" s="7"/>
      <c r="O637" s="19">
        <f>((H637-1)*(1-(IF(I637="no",0,'month 2'!$B$3)))+1)</f>
        <v>5.0000000000000044E-2</v>
      </c>
      <c r="P637" s="19">
        <f t="shared" si="10"/>
        <v>0</v>
      </c>
      <c r="Q6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7" s="20">
        <f>IF(ISBLANK(N637),,IF(ISBLANK(H637),,(IF(N637="WON-EW",((((O637-1)*K637)*'month 2'!$B$2)+('month 2'!$B$2*(O637-1))),IF(N637="WON",((((O637-1)*K637)*'month 2'!$B$2)+('month 2'!$B$2*(O637-1))),IF(N637="PLACED",((((O637-1)*K637)*'month 2'!$B$2)-'month 2'!$B$2),IF(K637=0,-'month 2'!$B$2,IF(K637=0,-'month 2'!$B$2,-('month 2'!$B$2*2)))))))*D637))</f>
        <v>0</v>
      </c>
    </row>
    <row r="638" spans="9:18" ht="15" x14ac:dyDescent="0.2">
      <c r="I638" s="10"/>
      <c r="J638" s="10"/>
      <c r="K638" s="10"/>
      <c r="N638" s="7"/>
      <c r="O638" s="19">
        <f>((H638-1)*(1-(IF(I638="no",0,'month 2'!$B$3)))+1)</f>
        <v>5.0000000000000044E-2</v>
      </c>
      <c r="P638" s="19">
        <f t="shared" si="10"/>
        <v>0</v>
      </c>
      <c r="Q6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8" s="20">
        <f>IF(ISBLANK(N638),,IF(ISBLANK(H638),,(IF(N638="WON-EW",((((O638-1)*K638)*'month 2'!$B$2)+('month 2'!$B$2*(O638-1))),IF(N638="WON",((((O638-1)*K638)*'month 2'!$B$2)+('month 2'!$B$2*(O638-1))),IF(N638="PLACED",((((O638-1)*K638)*'month 2'!$B$2)-'month 2'!$B$2),IF(K638=0,-'month 2'!$B$2,IF(K638=0,-'month 2'!$B$2,-('month 2'!$B$2*2)))))))*D638))</f>
        <v>0</v>
      </c>
    </row>
    <row r="639" spans="9:18" ht="15" x14ac:dyDescent="0.2">
      <c r="I639" s="10"/>
      <c r="J639" s="10"/>
      <c r="K639" s="10"/>
      <c r="N639" s="7"/>
      <c r="O639" s="19">
        <f>((H639-1)*(1-(IF(I639="no",0,'month 2'!$B$3)))+1)</f>
        <v>5.0000000000000044E-2</v>
      </c>
      <c r="P639" s="19">
        <f t="shared" si="10"/>
        <v>0</v>
      </c>
      <c r="Q6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9" s="20">
        <f>IF(ISBLANK(N639),,IF(ISBLANK(H639),,(IF(N639="WON-EW",((((O639-1)*K639)*'month 2'!$B$2)+('month 2'!$B$2*(O639-1))),IF(N639="WON",((((O639-1)*K639)*'month 2'!$B$2)+('month 2'!$B$2*(O639-1))),IF(N639="PLACED",((((O639-1)*K639)*'month 2'!$B$2)-'month 2'!$B$2),IF(K639=0,-'month 2'!$B$2,IF(K639=0,-'month 2'!$B$2,-('month 2'!$B$2*2)))))))*D639))</f>
        <v>0</v>
      </c>
    </row>
    <row r="640" spans="9:18" ht="15" x14ac:dyDescent="0.2">
      <c r="I640" s="10"/>
      <c r="J640" s="10"/>
      <c r="K640" s="10"/>
      <c r="N640" s="7"/>
      <c r="O640" s="19">
        <f>((H640-1)*(1-(IF(I640="no",0,'month 2'!$B$3)))+1)</f>
        <v>5.0000000000000044E-2</v>
      </c>
      <c r="P640" s="19">
        <f t="shared" si="10"/>
        <v>0</v>
      </c>
      <c r="Q6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0" s="20">
        <f>IF(ISBLANK(N640),,IF(ISBLANK(H640),,(IF(N640="WON-EW",((((O640-1)*K640)*'month 2'!$B$2)+('month 2'!$B$2*(O640-1))),IF(N640="WON",((((O640-1)*K640)*'month 2'!$B$2)+('month 2'!$B$2*(O640-1))),IF(N640="PLACED",((((O640-1)*K640)*'month 2'!$B$2)-'month 2'!$B$2),IF(K640=0,-'month 2'!$B$2,IF(K640=0,-'month 2'!$B$2,-('month 2'!$B$2*2)))))))*D640))</f>
        <v>0</v>
      </c>
    </row>
    <row r="641" spans="9:18" ht="15" x14ac:dyDescent="0.2">
      <c r="I641" s="10"/>
      <c r="J641" s="10"/>
      <c r="K641" s="10"/>
      <c r="N641" s="7"/>
      <c r="O641" s="19">
        <f>((H641-1)*(1-(IF(I641="no",0,'month 2'!$B$3)))+1)</f>
        <v>5.0000000000000044E-2</v>
      </c>
      <c r="P641" s="19">
        <f t="shared" si="10"/>
        <v>0</v>
      </c>
      <c r="Q6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1" s="20">
        <f>IF(ISBLANK(N641),,IF(ISBLANK(H641),,(IF(N641="WON-EW",((((O641-1)*K641)*'month 2'!$B$2)+('month 2'!$B$2*(O641-1))),IF(N641="WON",((((O641-1)*K641)*'month 2'!$B$2)+('month 2'!$B$2*(O641-1))),IF(N641="PLACED",((((O641-1)*K641)*'month 2'!$B$2)-'month 2'!$B$2),IF(K641=0,-'month 2'!$B$2,IF(K641=0,-'month 2'!$B$2,-('month 2'!$B$2*2)))))))*D641))</f>
        <v>0</v>
      </c>
    </row>
    <row r="642" spans="9:18" ht="15" x14ac:dyDescent="0.2">
      <c r="I642" s="10"/>
      <c r="J642" s="10"/>
      <c r="K642" s="10"/>
      <c r="N642" s="7"/>
      <c r="O642" s="19">
        <f>((H642-1)*(1-(IF(I642="no",0,'month 2'!$B$3)))+1)</f>
        <v>5.0000000000000044E-2</v>
      </c>
      <c r="P642" s="19">
        <f t="shared" si="10"/>
        <v>0</v>
      </c>
      <c r="Q6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2" s="20">
        <f>IF(ISBLANK(N642),,IF(ISBLANK(H642),,(IF(N642="WON-EW",((((O642-1)*K642)*'month 2'!$B$2)+('month 2'!$B$2*(O642-1))),IF(N642="WON",((((O642-1)*K642)*'month 2'!$B$2)+('month 2'!$B$2*(O642-1))),IF(N642="PLACED",((((O642-1)*K642)*'month 2'!$B$2)-'month 2'!$B$2),IF(K642=0,-'month 2'!$B$2,IF(K642=0,-'month 2'!$B$2,-('month 2'!$B$2*2)))))))*D642))</f>
        <v>0</v>
      </c>
    </row>
    <row r="643" spans="9:18" ht="15" x14ac:dyDescent="0.2">
      <c r="I643" s="10"/>
      <c r="J643" s="10"/>
      <c r="K643" s="10"/>
      <c r="N643" s="7"/>
      <c r="O643" s="19">
        <f>((H643-1)*(1-(IF(I643="no",0,'month 2'!$B$3)))+1)</f>
        <v>5.0000000000000044E-2</v>
      </c>
      <c r="P643" s="19">
        <f t="shared" si="10"/>
        <v>0</v>
      </c>
      <c r="Q6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3" s="20">
        <f>IF(ISBLANK(N643),,IF(ISBLANK(H643),,(IF(N643="WON-EW",((((O643-1)*K643)*'month 2'!$B$2)+('month 2'!$B$2*(O643-1))),IF(N643="WON",((((O643-1)*K643)*'month 2'!$B$2)+('month 2'!$B$2*(O643-1))),IF(N643="PLACED",((((O643-1)*K643)*'month 2'!$B$2)-'month 2'!$B$2),IF(K643=0,-'month 2'!$B$2,IF(K643=0,-'month 2'!$B$2,-('month 2'!$B$2*2)))))))*D643))</f>
        <v>0</v>
      </c>
    </row>
    <row r="644" spans="9:18" ht="15" x14ac:dyDescent="0.2">
      <c r="I644" s="10"/>
      <c r="J644" s="10"/>
      <c r="K644" s="10"/>
      <c r="N644" s="7"/>
      <c r="O644" s="19">
        <f>((H644-1)*(1-(IF(I644="no",0,'month 2'!$B$3)))+1)</f>
        <v>5.0000000000000044E-2</v>
      </c>
      <c r="P644" s="19">
        <f t="shared" si="10"/>
        <v>0</v>
      </c>
      <c r="Q6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4" s="20">
        <f>IF(ISBLANK(N644),,IF(ISBLANK(H644),,(IF(N644="WON-EW",((((O644-1)*K644)*'month 2'!$B$2)+('month 2'!$B$2*(O644-1))),IF(N644="WON",((((O644-1)*K644)*'month 2'!$B$2)+('month 2'!$B$2*(O644-1))),IF(N644="PLACED",((((O644-1)*K644)*'month 2'!$B$2)-'month 2'!$B$2),IF(K644=0,-'month 2'!$B$2,IF(K644=0,-'month 2'!$B$2,-('month 2'!$B$2*2)))))))*D644))</f>
        <v>0</v>
      </c>
    </row>
    <row r="645" spans="9:18" ht="15" x14ac:dyDescent="0.2">
      <c r="I645" s="10"/>
      <c r="J645" s="10"/>
      <c r="K645" s="10"/>
      <c r="N645" s="7"/>
      <c r="O645" s="19">
        <f>((H645-1)*(1-(IF(I645="no",0,'month 2'!$B$3)))+1)</f>
        <v>5.0000000000000044E-2</v>
      </c>
      <c r="P645" s="19">
        <f t="shared" si="10"/>
        <v>0</v>
      </c>
      <c r="Q6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5" s="20">
        <f>IF(ISBLANK(N645),,IF(ISBLANK(H645),,(IF(N645="WON-EW",((((O645-1)*K645)*'month 2'!$B$2)+('month 2'!$B$2*(O645-1))),IF(N645="WON",((((O645-1)*K645)*'month 2'!$B$2)+('month 2'!$B$2*(O645-1))),IF(N645="PLACED",((((O645-1)*K645)*'month 2'!$B$2)-'month 2'!$B$2),IF(K645=0,-'month 2'!$B$2,IF(K645=0,-'month 2'!$B$2,-('month 2'!$B$2*2)))))))*D645))</f>
        <v>0</v>
      </c>
    </row>
    <row r="646" spans="9:18" ht="15" x14ac:dyDescent="0.2">
      <c r="I646" s="10"/>
      <c r="J646" s="10"/>
      <c r="K646" s="10"/>
      <c r="N646" s="7"/>
      <c r="O646" s="19">
        <f>((H646-1)*(1-(IF(I646="no",0,'month 2'!$B$3)))+1)</f>
        <v>5.0000000000000044E-2</v>
      </c>
      <c r="P646" s="19">
        <f t="shared" si="10"/>
        <v>0</v>
      </c>
      <c r="Q6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6" s="20">
        <f>IF(ISBLANK(N646),,IF(ISBLANK(H646),,(IF(N646="WON-EW",((((O646-1)*K646)*'month 2'!$B$2)+('month 2'!$B$2*(O646-1))),IF(N646="WON",((((O646-1)*K646)*'month 2'!$B$2)+('month 2'!$B$2*(O646-1))),IF(N646="PLACED",((((O646-1)*K646)*'month 2'!$B$2)-'month 2'!$B$2),IF(K646=0,-'month 2'!$B$2,IF(K646=0,-'month 2'!$B$2,-('month 2'!$B$2*2)))))))*D646))</f>
        <v>0</v>
      </c>
    </row>
    <row r="647" spans="9:18" ht="15" x14ac:dyDescent="0.2">
      <c r="I647" s="10"/>
      <c r="J647" s="10"/>
      <c r="K647" s="10"/>
      <c r="N647" s="7"/>
      <c r="O647" s="19">
        <f>((H647-1)*(1-(IF(I647="no",0,'month 2'!$B$3)))+1)</f>
        <v>5.0000000000000044E-2</v>
      </c>
      <c r="P647" s="19">
        <f t="shared" si="10"/>
        <v>0</v>
      </c>
      <c r="Q6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7" s="20">
        <f>IF(ISBLANK(N647),,IF(ISBLANK(H647),,(IF(N647="WON-EW",((((O647-1)*K647)*'month 2'!$B$2)+('month 2'!$B$2*(O647-1))),IF(N647="WON",((((O647-1)*K647)*'month 2'!$B$2)+('month 2'!$B$2*(O647-1))),IF(N647="PLACED",((((O647-1)*K647)*'month 2'!$B$2)-'month 2'!$B$2),IF(K647=0,-'month 2'!$B$2,IF(K647=0,-'month 2'!$B$2,-('month 2'!$B$2*2)))))))*D647))</f>
        <v>0</v>
      </c>
    </row>
    <row r="648" spans="9:18" ht="15" x14ac:dyDescent="0.2">
      <c r="I648" s="10"/>
      <c r="J648" s="10"/>
      <c r="K648" s="10"/>
      <c r="N648" s="7"/>
      <c r="O648" s="19">
        <f>((H648-1)*(1-(IF(I648="no",0,'month 2'!$B$3)))+1)</f>
        <v>5.0000000000000044E-2</v>
      </c>
      <c r="P648" s="19">
        <f t="shared" si="10"/>
        <v>0</v>
      </c>
      <c r="Q6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8" s="20">
        <f>IF(ISBLANK(N648),,IF(ISBLANK(H648),,(IF(N648="WON-EW",((((O648-1)*K648)*'month 2'!$B$2)+('month 2'!$B$2*(O648-1))),IF(N648="WON",((((O648-1)*K648)*'month 2'!$B$2)+('month 2'!$B$2*(O648-1))),IF(N648="PLACED",((((O648-1)*K648)*'month 2'!$B$2)-'month 2'!$B$2),IF(K648=0,-'month 2'!$B$2,IF(K648=0,-'month 2'!$B$2,-('month 2'!$B$2*2)))))))*D648))</f>
        <v>0</v>
      </c>
    </row>
    <row r="649" spans="9:18" ht="15" x14ac:dyDescent="0.2">
      <c r="I649" s="10"/>
      <c r="J649" s="10"/>
      <c r="K649" s="10"/>
      <c r="N649" s="7"/>
      <c r="O649" s="19">
        <f>((H649-1)*(1-(IF(I649="no",0,'month 2'!$B$3)))+1)</f>
        <v>5.0000000000000044E-2</v>
      </c>
      <c r="P649" s="19">
        <f t="shared" si="10"/>
        <v>0</v>
      </c>
      <c r="Q6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9" s="20">
        <f>IF(ISBLANK(N649),,IF(ISBLANK(H649),,(IF(N649="WON-EW",((((O649-1)*K649)*'month 2'!$B$2)+('month 2'!$B$2*(O649-1))),IF(N649="WON",((((O649-1)*K649)*'month 2'!$B$2)+('month 2'!$B$2*(O649-1))),IF(N649="PLACED",((((O649-1)*K649)*'month 2'!$B$2)-'month 2'!$B$2),IF(K649=0,-'month 2'!$B$2,IF(K649=0,-'month 2'!$B$2,-('month 2'!$B$2*2)))))))*D649))</f>
        <v>0</v>
      </c>
    </row>
    <row r="650" spans="9:18" ht="15" x14ac:dyDescent="0.2">
      <c r="I650" s="10"/>
      <c r="J650" s="10"/>
      <c r="K650" s="10"/>
      <c r="N650" s="7"/>
      <c r="O650" s="19">
        <f>((H650-1)*(1-(IF(I650="no",0,'month 2'!$B$3)))+1)</f>
        <v>5.0000000000000044E-2</v>
      </c>
      <c r="P650" s="19">
        <f t="shared" si="10"/>
        <v>0</v>
      </c>
      <c r="Q6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0" s="20">
        <f>IF(ISBLANK(N650),,IF(ISBLANK(H650),,(IF(N650="WON-EW",((((O650-1)*K650)*'month 2'!$B$2)+('month 2'!$B$2*(O650-1))),IF(N650="WON",((((O650-1)*K650)*'month 2'!$B$2)+('month 2'!$B$2*(O650-1))),IF(N650="PLACED",((((O650-1)*K650)*'month 2'!$B$2)-'month 2'!$B$2),IF(K650=0,-'month 2'!$B$2,IF(K650=0,-'month 2'!$B$2,-('month 2'!$B$2*2)))))))*D650))</f>
        <v>0</v>
      </c>
    </row>
    <row r="651" spans="9:18" ht="15" x14ac:dyDescent="0.2">
      <c r="I651" s="10"/>
      <c r="J651" s="10"/>
      <c r="K651" s="10"/>
      <c r="N651" s="7"/>
      <c r="O651" s="19">
        <f>((H651-1)*(1-(IF(I651="no",0,'month 2'!$B$3)))+1)</f>
        <v>5.0000000000000044E-2</v>
      </c>
      <c r="P651" s="19">
        <f t="shared" si="10"/>
        <v>0</v>
      </c>
      <c r="Q6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1" s="20">
        <f>IF(ISBLANK(N651),,IF(ISBLANK(H651),,(IF(N651="WON-EW",((((O651-1)*K651)*'month 2'!$B$2)+('month 2'!$B$2*(O651-1))),IF(N651="WON",((((O651-1)*K651)*'month 2'!$B$2)+('month 2'!$B$2*(O651-1))),IF(N651="PLACED",((((O651-1)*K651)*'month 2'!$B$2)-'month 2'!$B$2),IF(K651=0,-'month 2'!$B$2,IF(K651=0,-'month 2'!$B$2,-('month 2'!$B$2*2)))))))*D651))</f>
        <v>0</v>
      </c>
    </row>
    <row r="652" spans="9:18" ht="15" x14ac:dyDescent="0.2">
      <c r="I652" s="10"/>
      <c r="J652" s="10"/>
      <c r="K652" s="10"/>
      <c r="N652" s="7"/>
      <c r="O652" s="19">
        <f>((H652-1)*(1-(IF(I652="no",0,'month 2'!$B$3)))+1)</f>
        <v>5.0000000000000044E-2</v>
      </c>
      <c r="P652" s="19">
        <f t="shared" si="10"/>
        <v>0</v>
      </c>
      <c r="Q6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2" s="20">
        <f>IF(ISBLANK(N652),,IF(ISBLANK(H652),,(IF(N652="WON-EW",((((O652-1)*K652)*'month 2'!$B$2)+('month 2'!$B$2*(O652-1))),IF(N652="WON",((((O652-1)*K652)*'month 2'!$B$2)+('month 2'!$B$2*(O652-1))),IF(N652="PLACED",((((O652-1)*K652)*'month 2'!$B$2)-'month 2'!$B$2),IF(K652=0,-'month 2'!$B$2,IF(K652=0,-'month 2'!$B$2,-('month 2'!$B$2*2)))))))*D652))</f>
        <v>0</v>
      </c>
    </row>
    <row r="653" spans="9:18" ht="15" x14ac:dyDescent="0.2">
      <c r="I653" s="10"/>
      <c r="J653" s="10"/>
      <c r="K653" s="10"/>
      <c r="N653" s="7"/>
      <c r="O653" s="19">
        <f>((H653-1)*(1-(IF(I653="no",0,'month 2'!$B$3)))+1)</f>
        <v>5.0000000000000044E-2</v>
      </c>
      <c r="P653" s="19">
        <f t="shared" si="10"/>
        <v>0</v>
      </c>
      <c r="Q6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3" s="20">
        <f>IF(ISBLANK(N653),,IF(ISBLANK(H653),,(IF(N653="WON-EW",((((O653-1)*K653)*'month 2'!$B$2)+('month 2'!$B$2*(O653-1))),IF(N653="WON",((((O653-1)*K653)*'month 2'!$B$2)+('month 2'!$B$2*(O653-1))),IF(N653="PLACED",((((O653-1)*K653)*'month 2'!$B$2)-'month 2'!$B$2),IF(K653=0,-'month 2'!$B$2,IF(K653=0,-'month 2'!$B$2,-('month 2'!$B$2*2)))))))*D653))</f>
        <v>0</v>
      </c>
    </row>
    <row r="654" spans="9:18" ht="15" x14ac:dyDescent="0.2">
      <c r="I654" s="10"/>
      <c r="J654" s="10"/>
      <c r="K654" s="10"/>
      <c r="N654" s="7"/>
      <c r="O654" s="19">
        <f>((H654-1)*(1-(IF(I654="no",0,'month 2'!$B$3)))+1)</f>
        <v>5.0000000000000044E-2</v>
      </c>
      <c r="P654" s="19">
        <f t="shared" si="10"/>
        <v>0</v>
      </c>
      <c r="Q6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4" s="20">
        <f>IF(ISBLANK(N654),,IF(ISBLANK(H654),,(IF(N654="WON-EW",((((O654-1)*K654)*'month 2'!$B$2)+('month 2'!$B$2*(O654-1))),IF(N654="WON",((((O654-1)*K654)*'month 2'!$B$2)+('month 2'!$B$2*(O654-1))),IF(N654="PLACED",((((O654-1)*K654)*'month 2'!$B$2)-'month 2'!$B$2),IF(K654=0,-'month 2'!$B$2,IF(K654=0,-'month 2'!$B$2,-('month 2'!$B$2*2)))))))*D654))</f>
        <v>0</v>
      </c>
    </row>
    <row r="655" spans="9:18" ht="15" x14ac:dyDescent="0.2">
      <c r="I655" s="10"/>
      <c r="J655" s="10"/>
      <c r="K655" s="10"/>
      <c r="N655" s="7"/>
      <c r="O655" s="19">
        <f>((H655-1)*(1-(IF(I655="no",0,'month 2'!$B$3)))+1)</f>
        <v>5.0000000000000044E-2</v>
      </c>
      <c r="P655" s="19">
        <f t="shared" si="10"/>
        <v>0</v>
      </c>
      <c r="Q6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5" s="20">
        <f>IF(ISBLANK(N655),,IF(ISBLANK(H655),,(IF(N655="WON-EW",((((O655-1)*K655)*'month 2'!$B$2)+('month 2'!$B$2*(O655-1))),IF(N655="WON",((((O655-1)*K655)*'month 2'!$B$2)+('month 2'!$B$2*(O655-1))),IF(N655="PLACED",((((O655-1)*K655)*'month 2'!$B$2)-'month 2'!$B$2),IF(K655=0,-'month 2'!$B$2,IF(K655=0,-'month 2'!$B$2,-('month 2'!$B$2*2)))))))*D655))</f>
        <v>0</v>
      </c>
    </row>
    <row r="656" spans="9:18" ht="15" x14ac:dyDescent="0.2">
      <c r="I656" s="10"/>
      <c r="J656" s="10"/>
      <c r="K656" s="10"/>
      <c r="N656" s="7"/>
      <c r="O656" s="19">
        <f>((H656-1)*(1-(IF(I656="no",0,'month 2'!$B$3)))+1)</f>
        <v>5.0000000000000044E-2</v>
      </c>
      <c r="P656" s="19">
        <f t="shared" si="10"/>
        <v>0</v>
      </c>
      <c r="Q6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6" s="20">
        <f>IF(ISBLANK(N656),,IF(ISBLANK(H656),,(IF(N656="WON-EW",((((O656-1)*K656)*'month 2'!$B$2)+('month 2'!$B$2*(O656-1))),IF(N656="WON",((((O656-1)*K656)*'month 2'!$B$2)+('month 2'!$B$2*(O656-1))),IF(N656="PLACED",((((O656-1)*K656)*'month 2'!$B$2)-'month 2'!$B$2),IF(K656=0,-'month 2'!$B$2,IF(K656=0,-'month 2'!$B$2,-('month 2'!$B$2*2)))))))*D656))</f>
        <v>0</v>
      </c>
    </row>
    <row r="657" spans="9:18" ht="15" x14ac:dyDescent="0.2">
      <c r="I657" s="10"/>
      <c r="J657" s="10"/>
      <c r="K657" s="10"/>
      <c r="N657" s="7"/>
      <c r="O657" s="19">
        <f>((H657-1)*(1-(IF(I657="no",0,'month 2'!$B$3)))+1)</f>
        <v>5.0000000000000044E-2</v>
      </c>
      <c r="P657" s="19">
        <f t="shared" si="10"/>
        <v>0</v>
      </c>
      <c r="Q6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7" s="20">
        <f>IF(ISBLANK(N657),,IF(ISBLANK(H657),,(IF(N657="WON-EW",((((O657-1)*K657)*'month 2'!$B$2)+('month 2'!$B$2*(O657-1))),IF(N657="WON",((((O657-1)*K657)*'month 2'!$B$2)+('month 2'!$B$2*(O657-1))),IF(N657="PLACED",((((O657-1)*K657)*'month 2'!$B$2)-'month 2'!$B$2),IF(K657=0,-'month 2'!$B$2,IF(K657=0,-'month 2'!$B$2,-('month 2'!$B$2*2)))))))*D657))</f>
        <v>0</v>
      </c>
    </row>
    <row r="658" spans="9:18" ht="15" x14ac:dyDescent="0.2">
      <c r="I658" s="10"/>
      <c r="J658" s="10"/>
      <c r="K658" s="10"/>
      <c r="N658" s="7"/>
      <c r="O658" s="19">
        <f>((H658-1)*(1-(IF(I658="no",0,'month 2'!$B$3)))+1)</f>
        <v>5.0000000000000044E-2</v>
      </c>
      <c r="P658" s="19">
        <f t="shared" si="10"/>
        <v>0</v>
      </c>
      <c r="Q6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8" s="20">
        <f>IF(ISBLANK(N658),,IF(ISBLANK(H658),,(IF(N658="WON-EW",((((O658-1)*K658)*'month 2'!$B$2)+('month 2'!$B$2*(O658-1))),IF(N658="WON",((((O658-1)*K658)*'month 2'!$B$2)+('month 2'!$B$2*(O658-1))),IF(N658="PLACED",((((O658-1)*K658)*'month 2'!$B$2)-'month 2'!$B$2),IF(K658=0,-'month 2'!$B$2,IF(K658=0,-'month 2'!$B$2,-('month 2'!$B$2*2)))))))*D658))</f>
        <v>0</v>
      </c>
    </row>
    <row r="659" spans="9:18" ht="15" x14ac:dyDescent="0.2">
      <c r="I659" s="10"/>
      <c r="J659" s="10"/>
      <c r="K659" s="10"/>
      <c r="N659" s="7"/>
      <c r="O659" s="19">
        <f>((H659-1)*(1-(IF(I659="no",0,'month 2'!$B$3)))+1)</f>
        <v>5.0000000000000044E-2</v>
      </c>
      <c r="P659" s="19">
        <f t="shared" si="10"/>
        <v>0</v>
      </c>
      <c r="Q6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9" s="20">
        <f>IF(ISBLANK(N659),,IF(ISBLANK(H659),,(IF(N659="WON-EW",((((O659-1)*K659)*'month 2'!$B$2)+('month 2'!$B$2*(O659-1))),IF(N659="WON",((((O659-1)*K659)*'month 2'!$B$2)+('month 2'!$B$2*(O659-1))),IF(N659="PLACED",((((O659-1)*K659)*'month 2'!$B$2)-'month 2'!$B$2),IF(K659=0,-'month 2'!$B$2,IF(K659=0,-'month 2'!$B$2,-('month 2'!$B$2*2)))))))*D659))</f>
        <v>0</v>
      </c>
    </row>
    <row r="660" spans="9:18" ht="15" x14ac:dyDescent="0.2">
      <c r="I660" s="10"/>
      <c r="J660" s="10"/>
      <c r="K660" s="10"/>
      <c r="N660" s="7"/>
      <c r="O660" s="19">
        <f>((H660-1)*(1-(IF(I660="no",0,'month 2'!$B$3)))+1)</f>
        <v>5.0000000000000044E-2</v>
      </c>
      <c r="P660" s="19">
        <f t="shared" si="10"/>
        <v>0</v>
      </c>
      <c r="Q6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0" s="20">
        <f>IF(ISBLANK(N660),,IF(ISBLANK(H660),,(IF(N660="WON-EW",((((O660-1)*K660)*'month 2'!$B$2)+('month 2'!$B$2*(O660-1))),IF(N660="WON",((((O660-1)*K660)*'month 2'!$B$2)+('month 2'!$B$2*(O660-1))),IF(N660="PLACED",((((O660-1)*K660)*'month 2'!$B$2)-'month 2'!$B$2),IF(K660=0,-'month 2'!$B$2,IF(K660=0,-'month 2'!$B$2,-('month 2'!$B$2*2)))))))*D660))</f>
        <v>0</v>
      </c>
    </row>
    <row r="661" spans="9:18" ht="15" x14ac:dyDescent="0.2">
      <c r="I661" s="10"/>
      <c r="J661" s="10"/>
      <c r="K661" s="10"/>
      <c r="N661" s="7"/>
      <c r="O661" s="19">
        <f>((H661-1)*(1-(IF(I661="no",0,'month 2'!$B$3)))+1)</f>
        <v>5.0000000000000044E-2</v>
      </c>
      <c r="P661" s="19">
        <f t="shared" si="10"/>
        <v>0</v>
      </c>
      <c r="Q6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1" s="20">
        <f>IF(ISBLANK(N661),,IF(ISBLANK(H661),,(IF(N661="WON-EW",((((O661-1)*K661)*'month 2'!$B$2)+('month 2'!$B$2*(O661-1))),IF(N661="WON",((((O661-1)*K661)*'month 2'!$B$2)+('month 2'!$B$2*(O661-1))),IF(N661="PLACED",((((O661-1)*K661)*'month 2'!$B$2)-'month 2'!$B$2),IF(K661=0,-'month 2'!$B$2,IF(K661=0,-'month 2'!$B$2,-('month 2'!$B$2*2)))))))*D661))</f>
        <v>0</v>
      </c>
    </row>
    <row r="662" spans="9:18" ht="15" x14ac:dyDescent="0.2">
      <c r="I662" s="10"/>
      <c r="J662" s="10"/>
      <c r="K662" s="10"/>
      <c r="N662" s="7"/>
      <c r="O662" s="19">
        <f>((H662-1)*(1-(IF(I662="no",0,'month 2'!$B$3)))+1)</f>
        <v>5.0000000000000044E-2</v>
      </c>
      <c r="P662" s="19">
        <f t="shared" si="10"/>
        <v>0</v>
      </c>
      <c r="Q6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2" s="20">
        <f>IF(ISBLANK(N662),,IF(ISBLANK(H662),,(IF(N662="WON-EW",((((O662-1)*K662)*'month 2'!$B$2)+('month 2'!$B$2*(O662-1))),IF(N662="WON",((((O662-1)*K662)*'month 2'!$B$2)+('month 2'!$B$2*(O662-1))),IF(N662="PLACED",((((O662-1)*K662)*'month 2'!$B$2)-'month 2'!$B$2),IF(K662=0,-'month 2'!$B$2,IF(K662=0,-'month 2'!$B$2,-('month 2'!$B$2*2)))))))*D662))</f>
        <v>0</v>
      </c>
    </row>
    <row r="663" spans="9:18" ht="15" x14ac:dyDescent="0.2">
      <c r="I663" s="10"/>
      <c r="J663" s="10"/>
      <c r="K663" s="10"/>
      <c r="N663" s="7"/>
      <c r="O663" s="19">
        <f>((H663-1)*(1-(IF(I663="no",0,'month 2'!$B$3)))+1)</f>
        <v>5.0000000000000044E-2</v>
      </c>
      <c r="P663" s="19">
        <f t="shared" si="10"/>
        <v>0</v>
      </c>
      <c r="Q6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3" s="20">
        <f>IF(ISBLANK(N663),,IF(ISBLANK(H663),,(IF(N663="WON-EW",((((O663-1)*K663)*'month 2'!$B$2)+('month 2'!$B$2*(O663-1))),IF(N663="WON",((((O663-1)*K663)*'month 2'!$B$2)+('month 2'!$B$2*(O663-1))),IF(N663="PLACED",((((O663-1)*K663)*'month 2'!$B$2)-'month 2'!$B$2),IF(K663=0,-'month 2'!$B$2,IF(K663=0,-'month 2'!$B$2,-('month 2'!$B$2*2)))))))*D663))</f>
        <v>0</v>
      </c>
    </row>
    <row r="664" spans="9:18" ht="15" x14ac:dyDescent="0.2">
      <c r="I664" s="10"/>
      <c r="J664" s="10"/>
      <c r="K664" s="10"/>
      <c r="N664" s="7"/>
      <c r="O664" s="19">
        <f>((H664-1)*(1-(IF(I664="no",0,'month 2'!$B$3)))+1)</f>
        <v>5.0000000000000044E-2</v>
      </c>
      <c r="P664" s="19">
        <f t="shared" si="10"/>
        <v>0</v>
      </c>
      <c r="Q6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4" s="20">
        <f>IF(ISBLANK(N664),,IF(ISBLANK(H664),,(IF(N664="WON-EW",((((O664-1)*K664)*'month 2'!$B$2)+('month 2'!$B$2*(O664-1))),IF(N664="WON",((((O664-1)*K664)*'month 2'!$B$2)+('month 2'!$B$2*(O664-1))),IF(N664="PLACED",((((O664-1)*K664)*'month 2'!$B$2)-'month 2'!$B$2),IF(K664=0,-'month 2'!$B$2,IF(K664=0,-'month 2'!$B$2,-('month 2'!$B$2*2)))))))*D664))</f>
        <v>0</v>
      </c>
    </row>
    <row r="665" spans="9:18" ht="15" x14ac:dyDescent="0.2">
      <c r="I665" s="10"/>
      <c r="J665" s="10"/>
      <c r="K665" s="10"/>
      <c r="N665" s="7"/>
      <c r="O665" s="19">
        <f>((H665-1)*(1-(IF(I665="no",0,'month 2'!$B$3)))+1)</f>
        <v>5.0000000000000044E-2</v>
      </c>
      <c r="P665" s="19">
        <f t="shared" si="10"/>
        <v>0</v>
      </c>
      <c r="Q6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5" s="20">
        <f>IF(ISBLANK(N665),,IF(ISBLANK(H665),,(IF(N665="WON-EW",((((O665-1)*K665)*'month 2'!$B$2)+('month 2'!$B$2*(O665-1))),IF(N665="WON",((((O665-1)*K665)*'month 2'!$B$2)+('month 2'!$B$2*(O665-1))),IF(N665="PLACED",((((O665-1)*K665)*'month 2'!$B$2)-'month 2'!$B$2),IF(K665=0,-'month 2'!$B$2,IF(K665=0,-'month 2'!$B$2,-('month 2'!$B$2*2)))))))*D665))</f>
        <v>0</v>
      </c>
    </row>
    <row r="666" spans="9:18" ht="15" x14ac:dyDescent="0.2">
      <c r="I666" s="10"/>
      <c r="J666" s="10"/>
      <c r="K666" s="10"/>
      <c r="N666" s="7"/>
      <c r="O666" s="19">
        <f>((H666-1)*(1-(IF(I666="no",0,'month 2'!$B$3)))+1)</f>
        <v>5.0000000000000044E-2</v>
      </c>
      <c r="P666" s="19">
        <f t="shared" si="10"/>
        <v>0</v>
      </c>
      <c r="Q6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6" s="20">
        <f>IF(ISBLANK(N666),,IF(ISBLANK(H666),,(IF(N666="WON-EW",((((O666-1)*K666)*'month 2'!$B$2)+('month 2'!$B$2*(O666-1))),IF(N666="WON",((((O666-1)*K666)*'month 2'!$B$2)+('month 2'!$B$2*(O666-1))),IF(N666="PLACED",((((O666-1)*K666)*'month 2'!$B$2)-'month 2'!$B$2),IF(K666=0,-'month 2'!$B$2,IF(K666=0,-'month 2'!$B$2,-('month 2'!$B$2*2)))))))*D666))</f>
        <v>0</v>
      </c>
    </row>
    <row r="667" spans="9:18" ht="15" x14ac:dyDescent="0.2">
      <c r="I667" s="10"/>
      <c r="J667" s="10"/>
      <c r="K667" s="10"/>
      <c r="N667" s="7"/>
      <c r="O667" s="19">
        <f>((H667-1)*(1-(IF(I667="no",0,'month 2'!$B$3)))+1)</f>
        <v>5.0000000000000044E-2</v>
      </c>
      <c r="P667" s="19">
        <f t="shared" si="10"/>
        <v>0</v>
      </c>
      <c r="Q6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7" s="20">
        <f>IF(ISBLANK(N667),,IF(ISBLANK(H667),,(IF(N667="WON-EW",((((O667-1)*K667)*'month 2'!$B$2)+('month 2'!$B$2*(O667-1))),IF(N667="WON",((((O667-1)*K667)*'month 2'!$B$2)+('month 2'!$B$2*(O667-1))),IF(N667="PLACED",((((O667-1)*K667)*'month 2'!$B$2)-'month 2'!$B$2),IF(K667=0,-'month 2'!$B$2,IF(K667=0,-'month 2'!$B$2,-('month 2'!$B$2*2)))))))*D667))</f>
        <v>0</v>
      </c>
    </row>
    <row r="668" spans="9:18" ht="15" x14ac:dyDescent="0.2">
      <c r="I668" s="10"/>
      <c r="J668" s="10"/>
      <c r="K668" s="10"/>
      <c r="N668" s="7"/>
      <c r="O668" s="19">
        <f>((H668-1)*(1-(IF(I668="no",0,'month 2'!$B$3)))+1)</f>
        <v>5.0000000000000044E-2</v>
      </c>
      <c r="P668" s="19">
        <f t="shared" si="10"/>
        <v>0</v>
      </c>
      <c r="Q6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8" s="20">
        <f>IF(ISBLANK(N668),,IF(ISBLANK(H668),,(IF(N668="WON-EW",((((O668-1)*K668)*'month 2'!$B$2)+('month 2'!$B$2*(O668-1))),IF(N668="WON",((((O668-1)*K668)*'month 2'!$B$2)+('month 2'!$B$2*(O668-1))),IF(N668="PLACED",((((O668-1)*K668)*'month 2'!$B$2)-'month 2'!$B$2),IF(K668=0,-'month 2'!$B$2,IF(K668=0,-'month 2'!$B$2,-('month 2'!$B$2*2)))))))*D668))</f>
        <v>0</v>
      </c>
    </row>
    <row r="669" spans="9:18" ht="15" x14ac:dyDescent="0.2">
      <c r="I669" s="10"/>
      <c r="J669" s="10"/>
      <c r="K669" s="10"/>
      <c r="N669" s="7"/>
      <c r="O669" s="19">
        <f>((H669-1)*(1-(IF(I669="no",0,'month 2'!$B$3)))+1)</f>
        <v>5.0000000000000044E-2</v>
      </c>
      <c r="P669" s="19">
        <f t="shared" si="10"/>
        <v>0</v>
      </c>
      <c r="Q6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9" s="20">
        <f>IF(ISBLANK(N669),,IF(ISBLANK(H669),,(IF(N669="WON-EW",((((O669-1)*K669)*'month 2'!$B$2)+('month 2'!$B$2*(O669-1))),IF(N669="WON",((((O669-1)*K669)*'month 2'!$B$2)+('month 2'!$B$2*(O669-1))),IF(N669="PLACED",((((O669-1)*K669)*'month 2'!$B$2)-'month 2'!$B$2),IF(K669=0,-'month 2'!$B$2,IF(K669=0,-'month 2'!$B$2,-('month 2'!$B$2*2)))))))*D669))</f>
        <v>0</v>
      </c>
    </row>
    <row r="670" spans="9:18" ht="15" x14ac:dyDescent="0.2">
      <c r="I670" s="10"/>
      <c r="J670" s="10"/>
      <c r="K670" s="10"/>
      <c r="N670" s="7"/>
      <c r="O670" s="19">
        <f>((H670-1)*(1-(IF(I670="no",0,'month 2'!$B$3)))+1)</f>
        <v>5.0000000000000044E-2</v>
      </c>
      <c r="P670" s="19">
        <f t="shared" si="10"/>
        <v>0</v>
      </c>
      <c r="Q6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0" s="20">
        <f>IF(ISBLANK(N670),,IF(ISBLANK(H670),,(IF(N670="WON-EW",((((O670-1)*K670)*'month 2'!$B$2)+('month 2'!$B$2*(O670-1))),IF(N670="WON",((((O670-1)*K670)*'month 2'!$B$2)+('month 2'!$B$2*(O670-1))),IF(N670="PLACED",((((O670-1)*K670)*'month 2'!$B$2)-'month 2'!$B$2),IF(K670=0,-'month 2'!$B$2,IF(K670=0,-'month 2'!$B$2,-('month 2'!$B$2*2)))))))*D670))</f>
        <v>0</v>
      </c>
    </row>
    <row r="671" spans="9:18" ht="15" x14ac:dyDescent="0.2">
      <c r="I671" s="10"/>
      <c r="J671" s="10"/>
      <c r="K671" s="10"/>
      <c r="N671" s="7"/>
      <c r="O671" s="19">
        <f>((H671-1)*(1-(IF(I671="no",0,'month 2'!$B$3)))+1)</f>
        <v>5.0000000000000044E-2</v>
      </c>
      <c r="P671" s="19">
        <f t="shared" si="10"/>
        <v>0</v>
      </c>
      <c r="Q6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1" s="20">
        <f>IF(ISBLANK(N671),,IF(ISBLANK(H671),,(IF(N671="WON-EW",((((O671-1)*K671)*'month 2'!$B$2)+('month 2'!$B$2*(O671-1))),IF(N671="WON",((((O671-1)*K671)*'month 2'!$B$2)+('month 2'!$B$2*(O671-1))),IF(N671="PLACED",((((O671-1)*K671)*'month 2'!$B$2)-'month 2'!$B$2),IF(K671=0,-'month 2'!$B$2,IF(K671=0,-'month 2'!$B$2,-('month 2'!$B$2*2)))))))*D671))</f>
        <v>0</v>
      </c>
    </row>
    <row r="672" spans="9:18" ht="15" x14ac:dyDescent="0.2">
      <c r="I672" s="10"/>
      <c r="J672" s="10"/>
      <c r="K672" s="10"/>
      <c r="N672" s="7"/>
      <c r="O672" s="19">
        <f>((H672-1)*(1-(IF(I672="no",0,'month 2'!$B$3)))+1)</f>
        <v>5.0000000000000044E-2</v>
      </c>
      <c r="P672" s="19">
        <f t="shared" si="10"/>
        <v>0</v>
      </c>
      <c r="Q6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2" s="20">
        <f>IF(ISBLANK(N672),,IF(ISBLANK(H672),,(IF(N672="WON-EW",((((O672-1)*K672)*'month 2'!$B$2)+('month 2'!$B$2*(O672-1))),IF(N672="WON",((((O672-1)*K672)*'month 2'!$B$2)+('month 2'!$B$2*(O672-1))),IF(N672="PLACED",((((O672-1)*K672)*'month 2'!$B$2)-'month 2'!$B$2),IF(K672=0,-'month 2'!$B$2,IF(K672=0,-'month 2'!$B$2,-('month 2'!$B$2*2)))))))*D672))</f>
        <v>0</v>
      </c>
    </row>
    <row r="673" spans="9:18" ht="15" x14ac:dyDescent="0.2">
      <c r="I673" s="10"/>
      <c r="J673" s="10"/>
      <c r="K673" s="10"/>
      <c r="N673" s="7"/>
      <c r="O673" s="19">
        <f>((H673-1)*(1-(IF(I673="no",0,'month 2'!$B$3)))+1)</f>
        <v>5.0000000000000044E-2</v>
      </c>
      <c r="P673" s="19">
        <f t="shared" si="10"/>
        <v>0</v>
      </c>
      <c r="Q6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3" s="20">
        <f>IF(ISBLANK(N673),,IF(ISBLANK(H673),,(IF(N673="WON-EW",((((O673-1)*K673)*'month 2'!$B$2)+('month 2'!$B$2*(O673-1))),IF(N673="WON",((((O673-1)*K673)*'month 2'!$B$2)+('month 2'!$B$2*(O673-1))),IF(N673="PLACED",((((O673-1)*K673)*'month 2'!$B$2)-'month 2'!$B$2),IF(K673=0,-'month 2'!$B$2,IF(K673=0,-'month 2'!$B$2,-('month 2'!$B$2*2)))))))*D673))</f>
        <v>0</v>
      </c>
    </row>
    <row r="674" spans="9:18" ht="15" x14ac:dyDescent="0.2">
      <c r="I674" s="10"/>
      <c r="J674" s="10"/>
      <c r="K674" s="10"/>
      <c r="N674" s="7"/>
      <c r="O674" s="19">
        <f>((H674-1)*(1-(IF(I674="no",0,'month 2'!$B$3)))+1)</f>
        <v>5.0000000000000044E-2</v>
      </c>
      <c r="P674" s="19">
        <f t="shared" si="10"/>
        <v>0</v>
      </c>
      <c r="Q6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4" s="20">
        <f>IF(ISBLANK(N674),,IF(ISBLANK(H674),,(IF(N674="WON-EW",((((O674-1)*K674)*'month 2'!$B$2)+('month 2'!$B$2*(O674-1))),IF(N674="WON",((((O674-1)*K674)*'month 2'!$B$2)+('month 2'!$B$2*(O674-1))),IF(N674="PLACED",((((O674-1)*K674)*'month 2'!$B$2)-'month 2'!$B$2),IF(K674=0,-'month 2'!$B$2,IF(K674=0,-'month 2'!$B$2,-('month 2'!$B$2*2)))))))*D674))</f>
        <v>0</v>
      </c>
    </row>
    <row r="675" spans="9:18" ht="15" x14ac:dyDescent="0.2">
      <c r="I675" s="10"/>
      <c r="J675" s="10"/>
      <c r="K675" s="10"/>
      <c r="N675" s="7"/>
      <c r="O675" s="19">
        <f>((H675-1)*(1-(IF(I675="no",0,'month 2'!$B$3)))+1)</f>
        <v>5.0000000000000044E-2</v>
      </c>
      <c r="P675" s="19">
        <f t="shared" si="10"/>
        <v>0</v>
      </c>
      <c r="Q6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5" s="20">
        <f>IF(ISBLANK(N675),,IF(ISBLANK(H675),,(IF(N675="WON-EW",((((O675-1)*K675)*'month 2'!$B$2)+('month 2'!$B$2*(O675-1))),IF(N675="WON",((((O675-1)*K675)*'month 2'!$B$2)+('month 2'!$B$2*(O675-1))),IF(N675="PLACED",((((O675-1)*K675)*'month 2'!$B$2)-'month 2'!$B$2),IF(K675=0,-'month 2'!$B$2,IF(K675=0,-'month 2'!$B$2,-('month 2'!$B$2*2)))))))*D675))</f>
        <v>0</v>
      </c>
    </row>
    <row r="676" spans="9:18" ht="15" x14ac:dyDescent="0.2">
      <c r="I676" s="10"/>
      <c r="J676" s="10"/>
      <c r="K676" s="10"/>
      <c r="N676" s="7"/>
      <c r="O676" s="19">
        <f>((H676-1)*(1-(IF(I676="no",0,'month 2'!$B$3)))+1)</f>
        <v>5.0000000000000044E-2</v>
      </c>
      <c r="P676" s="19">
        <f t="shared" si="10"/>
        <v>0</v>
      </c>
      <c r="Q6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6" s="20">
        <f>IF(ISBLANK(N676),,IF(ISBLANK(H676),,(IF(N676="WON-EW",((((O676-1)*K676)*'month 2'!$B$2)+('month 2'!$B$2*(O676-1))),IF(N676="WON",((((O676-1)*K676)*'month 2'!$B$2)+('month 2'!$B$2*(O676-1))),IF(N676="PLACED",((((O676-1)*K676)*'month 2'!$B$2)-'month 2'!$B$2),IF(K676=0,-'month 2'!$B$2,IF(K676=0,-'month 2'!$B$2,-('month 2'!$B$2*2)))))))*D676))</f>
        <v>0</v>
      </c>
    </row>
    <row r="677" spans="9:18" ht="15" x14ac:dyDescent="0.2">
      <c r="I677" s="10"/>
      <c r="J677" s="10"/>
      <c r="K677" s="10"/>
      <c r="N677" s="7"/>
      <c r="O677" s="19">
        <f>((H677-1)*(1-(IF(I677="no",0,'month 2'!$B$3)))+1)</f>
        <v>5.0000000000000044E-2</v>
      </c>
      <c r="P677" s="19">
        <f t="shared" si="10"/>
        <v>0</v>
      </c>
      <c r="Q6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7" s="20">
        <f>IF(ISBLANK(N677),,IF(ISBLANK(H677),,(IF(N677="WON-EW",((((O677-1)*K677)*'month 2'!$B$2)+('month 2'!$B$2*(O677-1))),IF(N677="WON",((((O677-1)*K677)*'month 2'!$B$2)+('month 2'!$B$2*(O677-1))),IF(N677="PLACED",((((O677-1)*K677)*'month 2'!$B$2)-'month 2'!$B$2),IF(K677=0,-'month 2'!$B$2,IF(K677=0,-'month 2'!$B$2,-('month 2'!$B$2*2)))))))*D677))</f>
        <v>0</v>
      </c>
    </row>
    <row r="678" spans="9:18" ht="15" x14ac:dyDescent="0.2">
      <c r="I678" s="10"/>
      <c r="J678" s="10"/>
      <c r="K678" s="10"/>
      <c r="N678" s="7"/>
      <c r="O678" s="19">
        <f>((H678-1)*(1-(IF(I678="no",0,'month 2'!$B$3)))+1)</f>
        <v>5.0000000000000044E-2</v>
      </c>
      <c r="P678" s="19">
        <f t="shared" si="10"/>
        <v>0</v>
      </c>
      <c r="Q6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8" s="20">
        <f>IF(ISBLANK(N678),,IF(ISBLANK(H678),,(IF(N678="WON-EW",((((O678-1)*K678)*'month 2'!$B$2)+('month 2'!$B$2*(O678-1))),IF(N678="WON",((((O678-1)*K678)*'month 2'!$B$2)+('month 2'!$B$2*(O678-1))),IF(N678="PLACED",((((O678-1)*K678)*'month 2'!$B$2)-'month 2'!$B$2),IF(K678=0,-'month 2'!$B$2,IF(K678=0,-'month 2'!$B$2,-('month 2'!$B$2*2)))))))*D678))</f>
        <v>0</v>
      </c>
    </row>
    <row r="679" spans="9:18" ht="15" x14ac:dyDescent="0.2">
      <c r="I679" s="10"/>
      <c r="J679" s="10"/>
      <c r="K679" s="10"/>
      <c r="N679" s="7"/>
      <c r="O679" s="19">
        <f>((H679-1)*(1-(IF(I679="no",0,'month 2'!$B$3)))+1)</f>
        <v>5.0000000000000044E-2</v>
      </c>
      <c r="P679" s="19">
        <f t="shared" si="10"/>
        <v>0</v>
      </c>
      <c r="Q6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9" s="20">
        <f>IF(ISBLANK(N679),,IF(ISBLANK(H679),,(IF(N679="WON-EW",((((O679-1)*K679)*'month 2'!$B$2)+('month 2'!$B$2*(O679-1))),IF(N679="WON",((((O679-1)*K679)*'month 2'!$B$2)+('month 2'!$B$2*(O679-1))),IF(N679="PLACED",((((O679-1)*K679)*'month 2'!$B$2)-'month 2'!$B$2),IF(K679=0,-'month 2'!$B$2,IF(K679=0,-'month 2'!$B$2,-('month 2'!$B$2*2)))))))*D679))</f>
        <v>0</v>
      </c>
    </row>
    <row r="680" spans="9:18" ht="15" x14ac:dyDescent="0.2">
      <c r="I680" s="10"/>
      <c r="J680" s="10"/>
      <c r="K680" s="10"/>
      <c r="N680" s="7"/>
      <c r="O680" s="19">
        <f>((H680-1)*(1-(IF(I680="no",0,'month 2'!$B$3)))+1)</f>
        <v>5.0000000000000044E-2</v>
      </c>
      <c r="P680" s="19">
        <f t="shared" si="10"/>
        <v>0</v>
      </c>
      <c r="Q6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0" s="20">
        <f>IF(ISBLANK(N680),,IF(ISBLANK(H680),,(IF(N680="WON-EW",((((O680-1)*K680)*'month 2'!$B$2)+('month 2'!$B$2*(O680-1))),IF(N680="WON",((((O680-1)*K680)*'month 2'!$B$2)+('month 2'!$B$2*(O680-1))),IF(N680="PLACED",((((O680-1)*K680)*'month 2'!$B$2)-'month 2'!$B$2),IF(K680=0,-'month 2'!$B$2,IF(K680=0,-'month 2'!$B$2,-('month 2'!$B$2*2)))))))*D680))</f>
        <v>0</v>
      </c>
    </row>
    <row r="681" spans="9:18" ht="15" x14ac:dyDescent="0.2">
      <c r="I681" s="10"/>
      <c r="J681" s="10"/>
      <c r="K681" s="10"/>
      <c r="N681" s="7"/>
      <c r="O681" s="19">
        <f>((H681-1)*(1-(IF(I681="no",0,'month 2'!$B$3)))+1)</f>
        <v>5.0000000000000044E-2</v>
      </c>
      <c r="P681" s="19">
        <f t="shared" si="10"/>
        <v>0</v>
      </c>
      <c r="Q6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1" s="20">
        <f>IF(ISBLANK(N681),,IF(ISBLANK(H681),,(IF(N681="WON-EW",((((O681-1)*K681)*'month 2'!$B$2)+('month 2'!$B$2*(O681-1))),IF(N681="WON",((((O681-1)*K681)*'month 2'!$B$2)+('month 2'!$B$2*(O681-1))),IF(N681="PLACED",((((O681-1)*K681)*'month 2'!$B$2)-'month 2'!$B$2),IF(K681=0,-'month 2'!$B$2,IF(K681=0,-'month 2'!$B$2,-('month 2'!$B$2*2)))))))*D681))</f>
        <v>0</v>
      </c>
    </row>
    <row r="682" spans="9:18" ht="15" x14ac:dyDescent="0.2">
      <c r="I682" s="10"/>
      <c r="J682" s="10"/>
      <c r="K682" s="10"/>
      <c r="N682" s="7"/>
      <c r="O682" s="19">
        <f>((H682-1)*(1-(IF(I682="no",0,'month 2'!$B$3)))+1)</f>
        <v>5.0000000000000044E-2</v>
      </c>
      <c r="P682" s="19">
        <f t="shared" si="10"/>
        <v>0</v>
      </c>
      <c r="Q6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2" s="20">
        <f>IF(ISBLANK(N682),,IF(ISBLANK(H682),,(IF(N682="WON-EW",((((O682-1)*K682)*'month 2'!$B$2)+('month 2'!$B$2*(O682-1))),IF(N682="WON",((((O682-1)*K682)*'month 2'!$B$2)+('month 2'!$B$2*(O682-1))),IF(N682="PLACED",((((O682-1)*K682)*'month 2'!$B$2)-'month 2'!$B$2),IF(K682=0,-'month 2'!$B$2,IF(K682=0,-'month 2'!$B$2,-('month 2'!$B$2*2)))))))*D682))</f>
        <v>0</v>
      </c>
    </row>
    <row r="683" spans="9:18" ht="15" x14ac:dyDescent="0.2">
      <c r="I683" s="10"/>
      <c r="J683" s="10"/>
      <c r="K683" s="10"/>
      <c r="N683" s="7"/>
      <c r="O683" s="19">
        <f>((H683-1)*(1-(IF(I683="no",0,'month 2'!$B$3)))+1)</f>
        <v>5.0000000000000044E-2</v>
      </c>
      <c r="P683" s="19">
        <f t="shared" si="10"/>
        <v>0</v>
      </c>
      <c r="Q6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3" s="20">
        <f>IF(ISBLANK(N683),,IF(ISBLANK(H683),,(IF(N683="WON-EW",((((O683-1)*K683)*'month 2'!$B$2)+('month 2'!$B$2*(O683-1))),IF(N683="WON",((((O683-1)*K683)*'month 2'!$B$2)+('month 2'!$B$2*(O683-1))),IF(N683="PLACED",((((O683-1)*K683)*'month 2'!$B$2)-'month 2'!$B$2),IF(K683=0,-'month 2'!$B$2,IF(K683=0,-'month 2'!$B$2,-('month 2'!$B$2*2)))))))*D683))</f>
        <v>0</v>
      </c>
    </row>
    <row r="684" spans="9:18" ht="15" x14ac:dyDescent="0.2">
      <c r="I684" s="10"/>
      <c r="J684" s="10"/>
      <c r="K684" s="10"/>
      <c r="N684" s="7"/>
      <c r="O684" s="19">
        <f>((H684-1)*(1-(IF(I684="no",0,'month 2'!$B$3)))+1)</f>
        <v>5.0000000000000044E-2</v>
      </c>
      <c r="P684" s="19">
        <f t="shared" si="10"/>
        <v>0</v>
      </c>
      <c r="Q6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4" s="20">
        <f>IF(ISBLANK(N684),,IF(ISBLANK(H684),,(IF(N684="WON-EW",((((O684-1)*K684)*'month 2'!$B$2)+('month 2'!$B$2*(O684-1))),IF(N684="WON",((((O684-1)*K684)*'month 2'!$B$2)+('month 2'!$B$2*(O684-1))),IF(N684="PLACED",((((O684-1)*K684)*'month 2'!$B$2)-'month 2'!$B$2),IF(K684=0,-'month 2'!$B$2,IF(K684=0,-'month 2'!$B$2,-('month 2'!$B$2*2)))))))*D684))</f>
        <v>0</v>
      </c>
    </row>
    <row r="685" spans="9:18" ht="15" x14ac:dyDescent="0.2">
      <c r="I685" s="10"/>
      <c r="J685" s="10"/>
      <c r="K685" s="10"/>
      <c r="N685" s="7"/>
      <c r="O685" s="19">
        <f>((H685-1)*(1-(IF(I685="no",0,'month 2'!$B$3)))+1)</f>
        <v>5.0000000000000044E-2</v>
      </c>
      <c r="P685" s="19">
        <f t="shared" si="10"/>
        <v>0</v>
      </c>
      <c r="Q6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5" s="20">
        <f>IF(ISBLANK(N685),,IF(ISBLANK(H685),,(IF(N685="WON-EW",((((O685-1)*K685)*'month 2'!$B$2)+('month 2'!$B$2*(O685-1))),IF(N685="WON",((((O685-1)*K685)*'month 2'!$B$2)+('month 2'!$B$2*(O685-1))),IF(N685="PLACED",((((O685-1)*K685)*'month 2'!$B$2)-'month 2'!$B$2),IF(K685=0,-'month 2'!$B$2,IF(K685=0,-'month 2'!$B$2,-('month 2'!$B$2*2)))))))*D685))</f>
        <v>0</v>
      </c>
    </row>
    <row r="686" spans="9:18" ht="15" x14ac:dyDescent="0.2">
      <c r="I686" s="10"/>
      <c r="J686" s="10"/>
      <c r="K686" s="10"/>
      <c r="N686" s="7"/>
      <c r="O686" s="19">
        <f>((H686-1)*(1-(IF(I686="no",0,'month 2'!$B$3)))+1)</f>
        <v>5.0000000000000044E-2</v>
      </c>
      <c r="P686" s="19">
        <f t="shared" ref="P686:P749" si="11">D686*IF(J686="yes",2,1)</f>
        <v>0</v>
      </c>
      <c r="Q6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6" s="20">
        <f>IF(ISBLANK(N686),,IF(ISBLANK(H686),,(IF(N686="WON-EW",((((O686-1)*K686)*'month 2'!$B$2)+('month 2'!$B$2*(O686-1))),IF(N686="WON",((((O686-1)*K686)*'month 2'!$B$2)+('month 2'!$B$2*(O686-1))),IF(N686="PLACED",((((O686-1)*K686)*'month 2'!$B$2)-'month 2'!$B$2),IF(K686=0,-'month 2'!$B$2,IF(K686=0,-'month 2'!$B$2,-('month 2'!$B$2*2)))))))*D686))</f>
        <v>0</v>
      </c>
    </row>
    <row r="687" spans="9:18" ht="15" x14ac:dyDescent="0.2">
      <c r="I687" s="10"/>
      <c r="J687" s="10"/>
      <c r="K687" s="10"/>
      <c r="N687" s="7"/>
      <c r="O687" s="19">
        <f>((H687-1)*(1-(IF(I687="no",0,'month 2'!$B$3)))+1)</f>
        <v>5.0000000000000044E-2</v>
      </c>
      <c r="P687" s="19">
        <f t="shared" si="11"/>
        <v>0</v>
      </c>
      <c r="Q6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7" s="20">
        <f>IF(ISBLANK(N687),,IF(ISBLANK(H687),,(IF(N687="WON-EW",((((O687-1)*K687)*'month 2'!$B$2)+('month 2'!$B$2*(O687-1))),IF(N687="WON",((((O687-1)*K687)*'month 2'!$B$2)+('month 2'!$B$2*(O687-1))),IF(N687="PLACED",((((O687-1)*K687)*'month 2'!$B$2)-'month 2'!$B$2),IF(K687=0,-'month 2'!$B$2,IF(K687=0,-'month 2'!$B$2,-('month 2'!$B$2*2)))))))*D687))</f>
        <v>0</v>
      </c>
    </row>
    <row r="688" spans="9:18" ht="15" x14ac:dyDescent="0.2">
      <c r="I688" s="10"/>
      <c r="J688" s="10"/>
      <c r="K688" s="10"/>
      <c r="N688" s="7"/>
      <c r="O688" s="19">
        <f>((H688-1)*(1-(IF(I688="no",0,'month 2'!$B$3)))+1)</f>
        <v>5.0000000000000044E-2</v>
      </c>
      <c r="P688" s="19">
        <f t="shared" si="11"/>
        <v>0</v>
      </c>
      <c r="Q6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8" s="20">
        <f>IF(ISBLANK(N688),,IF(ISBLANK(H688),,(IF(N688="WON-EW",((((O688-1)*K688)*'month 2'!$B$2)+('month 2'!$B$2*(O688-1))),IF(N688="WON",((((O688-1)*K688)*'month 2'!$B$2)+('month 2'!$B$2*(O688-1))),IF(N688="PLACED",((((O688-1)*K688)*'month 2'!$B$2)-'month 2'!$B$2),IF(K688=0,-'month 2'!$B$2,IF(K688=0,-'month 2'!$B$2,-('month 2'!$B$2*2)))))))*D688))</f>
        <v>0</v>
      </c>
    </row>
    <row r="689" spans="9:18" ht="15" x14ac:dyDescent="0.2">
      <c r="I689" s="10"/>
      <c r="J689" s="10"/>
      <c r="K689" s="10"/>
      <c r="N689" s="7"/>
      <c r="O689" s="19">
        <f>((H689-1)*(1-(IF(I689="no",0,'month 2'!$B$3)))+1)</f>
        <v>5.0000000000000044E-2</v>
      </c>
      <c r="P689" s="19">
        <f t="shared" si="11"/>
        <v>0</v>
      </c>
      <c r="Q6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9" s="20">
        <f>IF(ISBLANK(N689),,IF(ISBLANK(H689),,(IF(N689="WON-EW",((((O689-1)*K689)*'month 2'!$B$2)+('month 2'!$B$2*(O689-1))),IF(N689="WON",((((O689-1)*K689)*'month 2'!$B$2)+('month 2'!$B$2*(O689-1))),IF(N689="PLACED",((((O689-1)*K689)*'month 2'!$B$2)-'month 2'!$B$2),IF(K689=0,-'month 2'!$B$2,IF(K689=0,-'month 2'!$B$2,-('month 2'!$B$2*2)))))))*D689))</f>
        <v>0</v>
      </c>
    </row>
    <row r="690" spans="9:18" ht="15" x14ac:dyDescent="0.2">
      <c r="I690" s="10"/>
      <c r="J690" s="10"/>
      <c r="K690" s="10"/>
      <c r="N690" s="7"/>
      <c r="O690" s="19">
        <f>((H690-1)*(1-(IF(I690="no",0,'month 2'!$B$3)))+1)</f>
        <v>5.0000000000000044E-2</v>
      </c>
      <c r="P690" s="19">
        <f t="shared" si="11"/>
        <v>0</v>
      </c>
      <c r="Q6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0" s="20">
        <f>IF(ISBLANK(N690),,IF(ISBLANK(H690),,(IF(N690="WON-EW",((((O690-1)*K690)*'month 2'!$B$2)+('month 2'!$B$2*(O690-1))),IF(N690="WON",((((O690-1)*K690)*'month 2'!$B$2)+('month 2'!$B$2*(O690-1))),IF(N690="PLACED",((((O690-1)*K690)*'month 2'!$B$2)-'month 2'!$B$2),IF(K690=0,-'month 2'!$B$2,IF(K690=0,-'month 2'!$B$2,-('month 2'!$B$2*2)))))))*D690))</f>
        <v>0</v>
      </c>
    </row>
    <row r="691" spans="9:18" ht="15" x14ac:dyDescent="0.2">
      <c r="I691" s="10"/>
      <c r="J691" s="10"/>
      <c r="K691" s="10"/>
      <c r="N691" s="7"/>
      <c r="O691" s="19">
        <f>((H691-1)*(1-(IF(I691="no",0,'month 2'!$B$3)))+1)</f>
        <v>5.0000000000000044E-2</v>
      </c>
      <c r="P691" s="19">
        <f t="shared" si="11"/>
        <v>0</v>
      </c>
      <c r="Q6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1" s="20">
        <f>IF(ISBLANK(N691),,IF(ISBLANK(H691),,(IF(N691="WON-EW",((((O691-1)*K691)*'month 2'!$B$2)+('month 2'!$B$2*(O691-1))),IF(N691="WON",((((O691-1)*K691)*'month 2'!$B$2)+('month 2'!$B$2*(O691-1))),IF(N691="PLACED",((((O691-1)*K691)*'month 2'!$B$2)-'month 2'!$B$2),IF(K691=0,-'month 2'!$B$2,IF(K691=0,-'month 2'!$B$2,-('month 2'!$B$2*2)))))))*D691))</f>
        <v>0</v>
      </c>
    </row>
    <row r="692" spans="9:18" ht="15" x14ac:dyDescent="0.2">
      <c r="I692" s="10"/>
      <c r="J692" s="10"/>
      <c r="K692" s="10"/>
      <c r="N692" s="7"/>
      <c r="O692" s="19">
        <f>((H692-1)*(1-(IF(I692="no",0,'month 2'!$B$3)))+1)</f>
        <v>5.0000000000000044E-2</v>
      </c>
      <c r="P692" s="19">
        <f t="shared" si="11"/>
        <v>0</v>
      </c>
      <c r="Q6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2" s="20">
        <f>IF(ISBLANK(N692),,IF(ISBLANK(H692),,(IF(N692="WON-EW",((((O692-1)*K692)*'month 2'!$B$2)+('month 2'!$B$2*(O692-1))),IF(N692="WON",((((O692-1)*K692)*'month 2'!$B$2)+('month 2'!$B$2*(O692-1))),IF(N692="PLACED",((((O692-1)*K692)*'month 2'!$B$2)-'month 2'!$B$2),IF(K692=0,-'month 2'!$B$2,IF(K692=0,-'month 2'!$B$2,-('month 2'!$B$2*2)))))))*D692))</f>
        <v>0</v>
      </c>
    </row>
    <row r="693" spans="9:18" ht="15" x14ac:dyDescent="0.2">
      <c r="I693" s="10"/>
      <c r="J693" s="10"/>
      <c r="K693" s="10"/>
      <c r="N693" s="7"/>
      <c r="O693" s="19">
        <f>((H693-1)*(1-(IF(I693="no",0,'month 2'!$B$3)))+1)</f>
        <v>5.0000000000000044E-2</v>
      </c>
      <c r="P693" s="19">
        <f t="shared" si="11"/>
        <v>0</v>
      </c>
      <c r="Q6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3" s="20">
        <f>IF(ISBLANK(N693),,IF(ISBLANK(H693),,(IF(N693="WON-EW",((((O693-1)*K693)*'month 2'!$B$2)+('month 2'!$B$2*(O693-1))),IF(N693="WON",((((O693-1)*K693)*'month 2'!$B$2)+('month 2'!$B$2*(O693-1))),IF(N693="PLACED",((((O693-1)*K693)*'month 2'!$B$2)-'month 2'!$B$2),IF(K693=0,-'month 2'!$B$2,IF(K693=0,-'month 2'!$B$2,-('month 2'!$B$2*2)))))))*D693))</f>
        <v>0</v>
      </c>
    </row>
    <row r="694" spans="9:18" ht="15" x14ac:dyDescent="0.2">
      <c r="I694" s="10"/>
      <c r="J694" s="10"/>
      <c r="K694" s="10"/>
      <c r="N694" s="7"/>
      <c r="O694" s="19">
        <f>((H694-1)*(1-(IF(I694="no",0,'month 2'!$B$3)))+1)</f>
        <v>5.0000000000000044E-2</v>
      </c>
      <c r="P694" s="19">
        <f t="shared" si="11"/>
        <v>0</v>
      </c>
      <c r="Q6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4" s="20">
        <f>IF(ISBLANK(N694),,IF(ISBLANK(H694),,(IF(N694="WON-EW",((((O694-1)*K694)*'month 2'!$B$2)+('month 2'!$B$2*(O694-1))),IF(N694="WON",((((O694-1)*K694)*'month 2'!$B$2)+('month 2'!$B$2*(O694-1))),IF(N694="PLACED",((((O694-1)*K694)*'month 2'!$B$2)-'month 2'!$B$2),IF(K694=0,-'month 2'!$B$2,IF(K694=0,-'month 2'!$B$2,-('month 2'!$B$2*2)))))))*D694))</f>
        <v>0</v>
      </c>
    </row>
    <row r="695" spans="9:18" ht="15" x14ac:dyDescent="0.2">
      <c r="I695" s="10"/>
      <c r="J695" s="10"/>
      <c r="K695" s="10"/>
      <c r="N695" s="7"/>
      <c r="O695" s="19">
        <f>((H695-1)*(1-(IF(I695="no",0,'month 2'!$B$3)))+1)</f>
        <v>5.0000000000000044E-2</v>
      </c>
      <c r="P695" s="19">
        <f t="shared" si="11"/>
        <v>0</v>
      </c>
      <c r="Q6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5" s="20">
        <f>IF(ISBLANK(N695),,IF(ISBLANK(H695),,(IF(N695="WON-EW",((((O695-1)*K695)*'month 2'!$B$2)+('month 2'!$B$2*(O695-1))),IF(N695="WON",((((O695-1)*K695)*'month 2'!$B$2)+('month 2'!$B$2*(O695-1))),IF(N695="PLACED",((((O695-1)*K695)*'month 2'!$B$2)-'month 2'!$B$2),IF(K695=0,-'month 2'!$B$2,IF(K695=0,-'month 2'!$B$2,-('month 2'!$B$2*2)))))))*D695))</f>
        <v>0</v>
      </c>
    </row>
    <row r="696" spans="9:18" ht="15" x14ac:dyDescent="0.2">
      <c r="I696" s="10"/>
      <c r="J696" s="10"/>
      <c r="K696" s="10"/>
      <c r="N696" s="7"/>
      <c r="O696" s="19">
        <f>((H696-1)*(1-(IF(I696="no",0,'month 2'!$B$3)))+1)</f>
        <v>5.0000000000000044E-2</v>
      </c>
      <c r="P696" s="19">
        <f t="shared" si="11"/>
        <v>0</v>
      </c>
      <c r="Q6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6" s="20">
        <f>IF(ISBLANK(N696),,IF(ISBLANK(H696),,(IF(N696="WON-EW",((((O696-1)*K696)*'month 2'!$B$2)+('month 2'!$B$2*(O696-1))),IF(N696="WON",((((O696-1)*K696)*'month 2'!$B$2)+('month 2'!$B$2*(O696-1))),IF(N696="PLACED",((((O696-1)*K696)*'month 2'!$B$2)-'month 2'!$B$2),IF(K696=0,-'month 2'!$B$2,IF(K696=0,-'month 2'!$B$2,-('month 2'!$B$2*2)))))))*D696))</f>
        <v>0</v>
      </c>
    </row>
    <row r="697" spans="9:18" ht="15" x14ac:dyDescent="0.2">
      <c r="I697" s="10"/>
      <c r="J697" s="10"/>
      <c r="K697" s="10"/>
      <c r="N697" s="7"/>
      <c r="O697" s="19">
        <f>((H697-1)*(1-(IF(I697="no",0,'month 2'!$B$3)))+1)</f>
        <v>5.0000000000000044E-2</v>
      </c>
      <c r="P697" s="19">
        <f t="shared" si="11"/>
        <v>0</v>
      </c>
      <c r="Q6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7" s="20">
        <f>IF(ISBLANK(N697),,IF(ISBLANK(H697),,(IF(N697="WON-EW",((((O697-1)*K697)*'month 2'!$B$2)+('month 2'!$B$2*(O697-1))),IF(N697="WON",((((O697-1)*K697)*'month 2'!$B$2)+('month 2'!$B$2*(O697-1))),IF(N697="PLACED",((((O697-1)*K697)*'month 2'!$B$2)-'month 2'!$B$2),IF(K697=0,-'month 2'!$B$2,IF(K697=0,-'month 2'!$B$2,-('month 2'!$B$2*2)))))))*D697))</f>
        <v>0</v>
      </c>
    </row>
    <row r="698" spans="9:18" ht="15" x14ac:dyDescent="0.2">
      <c r="I698" s="10"/>
      <c r="J698" s="10"/>
      <c r="K698" s="10"/>
      <c r="N698" s="7"/>
      <c r="O698" s="19">
        <f>((H698-1)*(1-(IF(I698="no",0,'month 2'!$B$3)))+1)</f>
        <v>5.0000000000000044E-2</v>
      </c>
      <c r="P698" s="19">
        <f t="shared" si="11"/>
        <v>0</v>
      </c>
      <c r="Q6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8" s="20">
        <f>IF(ISBLANK(N698),,IF(ISBLANK(H698),,(IF(N698="WON-EW",((((O698-1)*K698)*'month 2'!$B$2)+('month 2'!$B$2*(O698-1))),IF(N698="WON",((((O698-1)*K698)*'month 2'!$B$2)+('month 2'!$B$2*(O698-1))),IF(N698="PLACED",((((O698-1)*K698)*'month 2'!$B$2)-'month 2'!$B$2),IF(K698=0,-'month 2'!$B$2,IF(K698=0,-'month 2'!$B$2,-('month 2'!$B$2*2)))))))*D698))</f>
        <v>0</v>
      </c>
    </row>
    <row r="699" spans="9:18" ht="15" x14ac:dyDescent="0.2">
      <c r="I699" s="10"/>
      <c r="J699" s="10"/>
      <c r="K699" s="10"/>
      <c r="N699" s="7"/>
      <c r="O699" s="19">
        <f>((H699-1)*(1-(IF(I699="no",0,'month 2'!$B$3)))+1)</f>
        <v>5.0000000000000044E-2</v>
      </c>
      <c r="P699" s="19">
        <f t="shared" si="11"/>
        <v>0</v>
      </c>
      <c r="Q6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9" s="20">
        <f>IF(ISBLANK(N699),,IF(ISBLANK(H699),,(IF(N699="WON-EW",((((O699-1)*K699)*'month 2'!$B$2)+('month 2'!$B$2*(O699-1))),IF(N699="WON",((((O699-1)*K699)*'month 2'!$B$2)+('month 2'!$B$2*(O699-1))),IF(N699="PLACED",((((O699-1)*K699)*'month 2'!$B$2)-'month 2'!$B$2),IF(K699=0,-'month 2'!$B$2,IF(K699=0,-'month 2'!$B$2,-('month 2'!$B$2*2)))))))*D699))</f>
        <v>0</v>
      </c>
    </row>
    <row r="700" spans="9:18" ht="15" x14ac:dyDescent="0.2">
      <c r="I700" s="10"/>
      <c r="J700" s="10"/>
      <c r="K700" s="10"/>
      <c r="N700" s="7"/>
      <c r="O700" s="19">
        <f>((H700-1)*(1-(IF(I700="no",0,'month 2'!$B$3)))+1)</f>
        <v>5.0000000000000044E-2</v>
      </c>
      <c r="P700" s="19">
        <f t="shared" si="11"/>
        <v>0</v>
      </c>
      <c r="Q7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0" s="20">
        <f>IF(ISBLANK(N700),,IF(ISBLANK(H700),,(IF(N700="WON-EW",((((O700-1)*K700)*'month 2'!$B$2)+('month 2'!$B$2*(O700-1))),IF(N700="WON",((((O700-1)*K700)*'month 2'!$B$2)+('month 2'!$B$2*(O700-1))),IF(N700="PLACED",((((O700-1)*K700)*'month 2'!$B$2)-'month 2'!$B$2),IF(K700=0,-'month 2'!$B$2,IF(K700=0,-'month 2'!$B$2,-('month 2'!$B$2*2)))))))*D700))</f>
        <v>0</v>
      </c>
    </row>
    <row r="701" spans="9:18" ht="15" x14ac:dyDescent="0.2">
      <c r="I701" s="10"/>
      <c r="J701" s="10"/>
      <c r="K701" s="10"/>
      <c r="N701" s="7"/>
      <c r="O701" s="19">
        <f>((H701-1)*(1-(IF(I701="no",0,'month 2'!$B$3)))+1)</f>
        <v>5.0000000000000044E-2</v>
      </c>
      <c r="P701" s="19">
        <f t="shared" si="11"/>
        <v>0</v>
      </c>
      <c r="Q7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1" s="20">
        <f>IF(ISBLANK(N701),,IF(ISBLANK(H701),,(IF(N701="WON-EW",((((O701-1)*K701)*'month 2'!$B$2)+('month 2'!$B$2*(O701-1))),IF(N701="WON",((((O701-1)*K701)*'month 2'!$B$2)+('month 2'!$B$2*(O701-1))),IF(N701="PLACED",((((O701-1)*K701)*'month 2'!$B$2)-'month 2'!$B$2),IF(K701=0,-'month 2'!$B$2,IF(K701=0,-'month 2'!$B$2,-('month 2'!$B$2*2)))))))*D701))</f>
        <v>0</v>
      </c>
    </row>
    <row r="702" spans="9:18" ht="15" x14ac:dyDescent="0.2">
      <c r="I702" s="10"/>
      <c r="J702" s="10"/>
      <c r="K702" s="10"/>
      <c r="N702" s="7"/>
      <c r="O702" s="19">
        <f>((H702-1)*(1-(IF(I702="no",0,'month 2'!$B$3)))+1)</f>
        <v>5.0000000000000044E-2</v>
      </c>
      <c r="P702" s="19">
        <f t="shared" si="11"/>
        <v>0</v>
      </c>
      <c r="Q7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2" s="20">
        <f>IF(ISBLANK(N702),,IF(ISBLANK(H702),,(IF(N702="WON-EW",((((O702-1)*K702)*'month 2'!$B$2)+('month 2'!$B$2*(O702-1))),IF(N702="WON",((((O702-1)*K702)*'month 2'!$B$2)+('month 2'!$B$2*(O702-1))),IF(N702="PLACED",((((O702-1)*K702)*'month 2'!$B$2)-'month 2'!$B$2),IF(K702=0,-'month 2'!$B$2,IF(K702=0,-'month 2'!$B$2,-('month 2'!$B$2*2)))))))*D702))</f>
        <v>0</v>
      </c>
    </row>
    <row r="703" spans="9:18" ht="15" x14ac:dyDescent="0.2">
      <c r="I703" s="10"/>
      <c r="J703" s="10"/>
      <c r="K703" s="10"/>
      <c r="N703" s="7"/>
      <c r="O703" s="19">
        <f>((H703-1)*(1-(IF(I703="no",0,'month 2'!$B$3)))+1)</f>
        <v>5.0000000000000044E-2</v>
      </c>
      <c r="P703" s="19">
        <f t="shared" si="11"/>
        <v>0</v>
      </c>
      <c r="Q7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3" s="20">
        <f>IF(ISBLANK(N703),,IF(ISBLANK(H703),,(IF(N703="WON-EW",((((O703-1)*K703)*'month 2'!$B$2)+('month 2'!$B$2*(O703-1))),IF(N703="WON",((((O703-1)*K703)*'month 2'!$B$2)+('month 2'!$B$2*(O703-1))),IF(N703="PLACED",((((O703-1)*K703)*'month 2'!$B$2)-'month 2'!$B$2),IF(K703=0,-'month 2'!$B$2,IF(K703=0,-'month 2'!$B$2,-('month 2'!$B$2*2)))))))*D703))</f>
        <v>0</v>
      </c>
    </row>
    <row r="704" spans="9:18" ht="15" x14ac:dyDescent="0.2">
      <c r="I704" s="10"/>
      <c r="J704" s="10"/>
      <c r="K704" s="10"/>
      <c r="N704" s="7"/>
      <c r="O704" s="19">
        <f>((H704-1)*(1-(IF(I704="no",0,'month 2'!$B$3)))+1)</f>
        <v>5.0000000000000044E-2</v>
      </c>
      <c r="P704" s="19">
        <f t="shared" si="11"/>
        <v>0</v>
      </c>
      <c r="Q7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4" s="20">
        <f>IF(ISBLANK(N704),,IF(ISBLANK(H704),,(IF(N704="WON-EW",((((O704-1)*K704)*'month 2'!$B$2)+('month 2'!$B$2*(O704-1))),IF(N704="WON",((((O704-1)*K704)*'month 2'!$B$2)+('month 2'!$B$2*(O704-1))),IF(N704="PLACED",((((O704-1)*K704)*'month 2'!$B$2)-'month 2'!$B$2),IF(K704=0,-'month 2'!$B$2,IF(K704=0,-'month 2'!$B$2,-('month 2'!$B$2*2)))))))*D704))</f>
        <v>0</v>
      </c>
    </row>
    <row r="705" spans="9:18" ht="15" x14ac:dyDescent="0.2">
      <c r="I705" s="10"/>
      <c r="J705" s="10"/>
      <c r="K705" s="10"/>
      <c r="N705" s="7"/>
      <c r="O705" s="19">
        <f>((H705-1)*(1-(IF(I705="no",0,'month 2'!$B$3)))+1)</f>
        <v>5.0000000000000044E-2</v>
      </c>
      <c r="P705" s="19">
        <f t="shared" si="11"/>
        <v>0</v>
      </c>
      <c r="Q7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5" s="20">
        <f>IF(ISBLANK(N705),,IF(ISBLANK(H705),,(IF(N705="WON-EW",((((O705-1)*K705)*'month 2'!$B$2)+('month 2'!$B$2*(O705-1))),IF(N705="WON",((((O705-1)*K705)*'month 2'!$B$2)+('month 2'!$B$2*(O705-1))),IF(N705="PLACED",((((O705-1)*K705)*'month 2'!$B$2)-'month 2'!$B$2),IF(K705=0,-'month 2'!$B$2,IF(K705=0,-'month 2'!$B$2,-('month 2'!$B$2*2)))))))*D705))</f>
        <v>0</v>
      </c>
    </row>
    <row r="706" spans="9:18" ht="15" x14ac:dyDescent="0.2">
      <c r="I706" s="10"/>
      <c r="J706" s="10"/>
      <c r="K706" s="10"/>
      <c r="N706" s="7"/>
      <c r="O706" s="19">
        <f>((H706-1)*(1-(IF(I706="no",0,'month 2'!$B$3)))+1)</f>
        <v>5.0000000000000044E-2</v>
      </c>
      <c r="P706" s="19">
        <f t="shared" si="11"/>
        <v>0</v>
      </c>
      <c r="Q7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6" s="20">
        <f>IF(ISBLANK(N706),,IF(ISBLANK(H706),,(IF(N706="WON-EW",((((O706-1)*K706)*'month 2'!$B$2)+('month 2'!$B$2*(O706-1))),IF(N706="WON",((((O706-1)*K706)*'month 2'!$B$2)+('month 2'!$B$2*(O706-1))),IF(N706="PLACED",((((O706-1)*K706)*'month 2'!$B$2)-'month 2'!$B$2),IF(K706=0,-'month 2'!$B$2,IF(K706=0,-'month 2'!$B$2,-('month 2'!$B$2*2)))))))*D706))</f>
        <v>0</v>
      </c>
    </row>
    <row r="707" spans="9:18" ht="15" x14ac:dyDescent="0.2">
      <c r="I707" s="10"/>
      <c r="J707" s="10"/>
      <c r="K707" s="10"/>
      <c r="N707" s="7"/>
      <c r="O707" s="19">
        <f>((H707-1)*(1-(IF(I707="no",0,'month 2'!$B$3)))+1)</f>
        <v>5.0000000000000044E-2</v>
      </c>
      <c r="P707" s="19">
        <f t="shared" si="11"/>
        <v>0</v>
      </c>
      <c r="Q7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7" s="20">
        <f>IF(ISBLANK(N707),,IF(ISBLANK(H707),,(IF(N707="WON-EW",((((O707-1)*K707)*'month 2'!$B$2)+('month 2'!$B$2*(O707-1))),IF(N707="WON",((((O707-1)*K707)*'month 2'!$B$2)+('month 2'!$B$2*(O707-1))),IF(N707="PLACED",((((O707-1)*K707)*'month 2'!$B$2)-'month 2'!$B$2),IF(K707=0,-'month 2'!$B$2,IF(K707=0,-'month 2'!$B$2,-('month 2'!$B$2*2)))))))*D707))</f>
        <v>0</v>
      </c>
    </row>
    <row r="708" spans="9:18" ht="15" x14ac:dyDescent="0.2">
      <c r="I708" s="10"/>
      <c r="J708" s="10"/>
      <c r="K708" s="10"/>
      <c r="N708" s="7"/>
      <c r="O708" s="19">
        <f>((H708-1)*(1-(IF(I708="no",0,'month 2'!$B$3)))+1)</f>
        <v>5.0000000000000044E-2</v>
      </c>
      <c r="P708" s="19">
        <f t="shared" si="11"/>
        <v>0</v>
      </c>
      <c r="Q7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8" s="20">
        <f>IF(ISBLANK(N708),,IF(ISBLANK(H708),,(IF(N708="WON-EW",((((O708-1)*K708)*'month 2'!$B$2)+('month 2'!$B$2*(O708-1))),IF(N708="WON",((((O708-1)*K708)*'month 2'!$B$2)+('month 2'!$B$2*(O708-1))),IF(N708="PLACED",((((O708-1)*K708)*'month 2'!$B$2)-'month 2'!$B$2),IF(K708=0,-'month 2'!$B$2,IF(K708=0,-'month 2'!$B$2,-('month 2'!$B$2*2)))))))*D708))</f>
        <v>0</v>
      </c>
    </row>
    <row r="709" spans="9:18" ht="15" x14ac:dyDescent="0.2">
      <c r="I709" s="10"/>
      <c r="J709" s="10"/>
      <c r="K709" s="10"/>
      <c r="N709" s="7"/>
      <c r="O709" s="19">
        <f>((H709-1)*(1-(IF(I709="no",0,'month 2'!$B$3)))+1)</f>
        <v>5.0000000000000044E-2</v>
      </c>
      <c r="P709" s="19">
        <f t="shared" si="11"/>
        <v>0</v>
      </c>
      <c r="Q7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9" s="20">
        <f>IF(ISBLANK(N709),,IF(ISBLANK(H709),,(IF(N709="WON-EW",((((O709-1)*K709)*'month 2'!$B$2)+('month 2'!$B$2*(O709-1))),IF(N709="WON",((((O709-1)*K709)*'month 2'!$B$2)+('month 2'!$B$2*(O709-1))),IF(N709="PLACED",((((O709-1)*K709)*'month 2'!$B$2)-'month 2'!$B$2),IF(K709=0,-'month 2'!$B$2,IF(K709=0,-'month 2'!$B$2,-('month 2'!$B$2*2)))))))*D709))</f>
        <v>0</v>
      </c>
    </row>
    <row r="710" spans="9:18" ht="15" x14ac:dyDescent="0.2">
      <c r="I710" s="10"/>
      <c r="J710" s="10"/>
      <c r="K710" s="10"/>
      <c r="N710" s="7"/>
      <c r="O710" s="19">
        <f>((H710-1)*(1-(IF(I710="no",0,'month 2'!$B$3)))+1)</f>
        <v>5.0000000000000044E-2</v>
      </c>
      <c r="P710" s="19">
        <f t="shared" si="11"/>
        <v>0</v>
      </c>
      <c r="Q7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0" s="20">
        <f>IF(ISBLANK(N710),,IF(ISBLANK(H710),,(IF(N710="WON-EW",((((O710-1)*K710)*'month 2'!$B$2)+('month 2'!$B$2*(O710-1))),IF(N710="WON",((((O710-1)*K710)*'month 2'!$B$2)+('month 2'!$B$2*(O710-1))),IF(N710="PLACED",((((O710-1)*K710)*'month 2'!$B$2)-'month 2'!$B$2),IF(K710=0,-'month 2'!$B$2,IF(K710=0,-'month 2'!$B$2,-('month 2'!$B$2*2)))))))*D710))</f>
        <v>0</v>
      </c>
    </row>
    <row r="711" spans="9:18" ht="15" x14ac:dyDescent="0.2">
      <c r="I711" s="10"/>
      <c r="J711" s="10"/>
      <c r="K711" s="10"/>
      <c r="N711" s="7"/>
      <c r="O711" s="19">
        <f>((H711-1)*(1-(IF(I711="no",0,'month 2'!$B$3)))+1)</f>
        <v>5.0000000000000044E-2</v>
      </c>
      <c r="P711" s="19">
        <f t="shared" si="11"/>
        <v>0</v>
      </c>
      <c r="Q7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1" s="20">
        <f>IF(ISBLANK(N711),,IF(ISBLANK(H711),,(IF(N711="WON-EW",((((O711-1)*K711)*'month 2'!$B$2)+('month 2'!$B$2*(O711-1))),IF(N711="WON",((((O711-1)*K711)*'month 2'!$B$2)+('month 2'!$B$2*(O711-1))),IF(N711="PLACED",((((O711-1)*K711)*'month 2'!$B$2)-'month 2'!$B$2),IF(K711=0,-'month 2'!$B$2,IF(K711=0,-'month 2'!$B$2,-('month 2'!$B$2*2)))))))*D711))</f>
        <v>0</v>
      </c>
    </row>
    <row r="712" spans="9:18" ht="15" x14ac:dyDescent="0.2">
      <c r="I712" s="10"/>
      <c r="J712" s="10"/>
      <c r="K712" s="10"/>
      <c r="N712" s="7"/>
      <c r="O712" s="19">
        <f>((H712-1)*(1-(IF(I712="no",0,'month 2'!$B$3)))+1)</f>
        <v>5.0000000000000044E-2</v>
      </c>
      <c r="P712" s="19">
        <f t="shared" si="11"/>
        <v>0</v>
      </c>
      <c r="Q7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2" s="20">
        <f>IF(ISBLANK(N712),,IF(ISBLANK(H712),,(IF(N712="WON-EW",((((O712-1)*K712)*'month 2'!$B$2)+('month 2'!$B$2*(O712-1))),IF(N712="WON",((((O712-1)*K712)*'month 2'!$B$2)+('month 2'!$B$2*(O712-1))),IF(N712="PLACED",((((O712-1)*K712)*'month 2'!$B$2)-'month 2'!$B$2),IF(K712=0,-'month 2'!$B$2,IF(K712=0,-'month 2'!$B$2,-('month 2'!$B$2*2)))))))*D712))</f>
        <v>0</v>
      </c>
    </row>
    <row r="713" spans="9:18" ht="15" x14ac:dyDescent="0.2">
      <c r="I713" s="10"/>
      <c r="J713" s="10"/>
      <c r="K713" s="10"/>
      <c r="N713" s="7"/>
      <c r="O713" s="19">
        <f>((H713-1)*(1-(IF(I713="no",0,'month 2'!$B$3)))+1)</f>
        <v>5.0000000000000044E-2</v>
      </c>
      <c r="P713" s="19">
        <f t="shared" si="11"/>
        <v>0</v>
      </c>
      <c r="Q7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3" s="20">
        <f>IF(ISBLANK(N713),,IF(ISBLANK(H713),,(IF(N713="WON-EW",((((O713-1)*K713)*'month 2'!$B$2)+('month 2'!$B$2*(O713-1))),IF(N713="WON",((((O713-1)*K713)*'month 2'!$B$2)+('month 2'!$B$2*(O713-1))),IF(N713="PLACED",((((O713-1)*K713)*'month 2'!$B$2)-'month 2'!$B$2),IF(K713=0,-'month 2'!$B$2,IF(K713=0,-'month 2'!$B$2,-('month 2'!$B$2*2)))))))*D713))</f>
        <v>0</v>
      </c>
    </row>
    <row r="714" spans="9:18" ht="15" x14ac:dyDescent="0.2">
      <c r="I714" s="10"/>
      <c r="J714" s="10"/>
      <c r="K714" s="10"/>
      <c r="N714" s="7"/>
      <c r="O714" s="19">
        <f>((H714-1)*(1-(IF(I714="no",0,'month 2'!$B$3)))+1)</f>
        <v>5.0000000000000044E-2</v>
      </c>
      <c r="P714" s="19">
        <f t="shared" si="11"/>
        <v>0</v>
      </c>
      <c r="Q7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4" s="20">
        <f>IF(ISBLANK(N714),,IF(ISBLANK(H714),,(IF(N714="WON-EW",((((O714-1)*K714)*'month 2'!$B$2)+('month 2'!$B$2*(O714-1))),IF(N714="WON",((((O714-1)*K714)*'month 2'!$B$2)+('month 2'!$B$2*(O714-1))),IF(N714="PLACED",((((O714-1)*K714)*'month 2'!$B$2)-'month 2'!$B$2),IF(K714=0,-'month 2'!$B$2,IF(K714=0,-'month 2'!$B$2,-('month 2'!$B$2*2)))))))*D714))</f>
        <v>0</v>
      </c>
    </row>
    <row r="715" spans="9:18" ht="15" x14ac:dyDescent="0.2">
      <c r="I715" s="10"/>
      <c r="J715" s="10"/>
      <c r="K715" s="10"/>
      <c r="N715" s="7"/>
      <c r="O715" s="19">
        <f>((H715-1)*(1-(IF(I715="no",0,'month 2'!$B$3)))+1)</f>
        <v>5.0000000000000044E-2</v>
      </c>
      <c r="P715" s="19">
        <f t="shared" si="11"/>
        <v>0</v>
      </c>
      <c r="Q7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5" s="20">
        <f>IF(ISBLANK(N715),,IF(ISBLANK(H715),,(IF(N715="WON-EW",((((O715-1)*K715)*'month 2'!$B$2)+('month 2'!$B$2*(O715-1))),IF(N715="WON",((((O715-1)*K715)*'month 2'!$B$2)+('month 2'!$B$2*(O715-1))),IF(N715="PLACED",((((O715-1)*K715)*'month 2'!$B$2)-'month 2'!$B$2),IF(K715=0,-'month 2'!$B$2,IF(K715=0,-'month 2'!$B$2,-('month 2'!$B$2*2)))))))*D715))</f>
        <v>0</v>
      </c>
    </row>
    <row r="716" spans="9:18" ht="15" x14ac:dyDescent="0.2">
      <c r="I716" s="10"/>
      <c r="J716" s="10"/>
      <c r="K716" s="10"/>
      <c r="N716" s="7"/>
      <c r="O716" s="19">
        <f>((H716-1)*(1-(IF(I716="no",0,'month 2'!$B$3)))+1)</f>
        <v>5.0000000000000044E-2</v>
      </c>
      <c r="P716" s="19">
        <f t="shared" si="11"/>
        <v>0</v>
      </c>
      <c r="Q7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6" s="20">
        <f>IF(ISBLANK(N716),,IF(ISBLANK(H716),,(IF(N716="WON-EW",((((O716-1)*K716)*'month 2'!$B$2)+('month 2'!$B$2*(O716-1))),IF(N716="WON",((((O716-1)*K716)*'month 2'!$B$2)+('month 2'!$B$2*(O716-1))),IF(N716="PLACED",((((O716-1)*K716)*'month 2'!$B$2)-'month 2'!$B$2),IF(K716=0,-'month 2'!$B$2,IF(K716=0,-'month 2'!$B$2,-('month 2'!$B$2*2)))))))*D716))</f>
        <v>0</v>
      </c>
    </row>
    <row r="717" spans="9:18" ht="15" x14ac:dyDescent="0.2">
      <c r="I717" s="10"/>
      <c r="J717" s="10"/>
      <c r="K717" s="10"/>
      <c r="N717" s="7"/>
      <c r="O717" s="19">
        <f>((H717-1)*(1-(IF(I717="no",0,'month 2'!$B$3)))+1)</f>
        <v>5.0000000000000044E-2</v>
      </c>
      <c r="P717" s="19">
        <f t="shared" si="11"/>
        <v>0</v>
      </c>
      <c r="Q7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7" s="20">
        <f>IF(ISBLANK(N717),,IF(ISBLANK(H717),,(IF(N717="WON-EW",((((O717-1)*K717)*'month 2'!$B$2)+('month 2'!$B$2*(O717-1))),IF(N717="WON",((((O717-1)*K717)*'month 2'!$B$2)+('month 2'!$B$2*(O717-1))),IF(N717="PLACED",((((O717-1)*K717)*'month 2'!$B$2)-'month 2'!$B$2),IF(K717=0,-'month 2'!$B$2,IF(K717=0,-'month 2'!$B$2,-('month 2'!$B$2*2)))))))*D717))</f>
        <v>0</v>
      </c>
    </row>
    <row r="718" spans="9:18" ht="15" x14ac:dyDescent="0.2">
      <c r="I718" s="10"/>
      <c r="J718" s="10"/>
      <c r="K718" s="10"/>
      <c r="N718" s="7"/>
      <c r="O718" s="19">
        <f>((H718-1)*(1-(IF(I718="no",0,'month 2'!$B$3)))+1)</f>
        <v>5.0000000000000044E-2</v>
      </c>
      <c r="P718" s="19">
        <f t="shared" si="11"/>
        <v>0</v>
      </c>
      <c r="Q7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8" s="20">
        <f>IF(ISBLANK(N718),,IF(ISBLANK(H718),,(IF(N718="WON-EW",((((O718-1)*K718)*'month 2'!$B$2)+('month 2'!$B$2*(O718-1))),IF(N718="WON",((((O718-1)*K718)*'month 2'!$B$2)+('month 2'!$B$2*(O718-1))),IF(N718="PLACED",((((O718-1)*K718)*'month 2'!$B$2)-'month 2'!$B$2),IF(K718=0,-'month 2'!$B$2,IF(K718=0,-'month 2'!$B$2,-('month 2'!$B$2*2)))))))*D718))</f>
        <v>0</v>
      </c>
    </row>
    <row r="719" spans="9:18" ht="15" x14ac:dyDescent="0.2">
      <c r="I719" s="10"/>
      <c r="J719" s="10"/>
      <c r="K719" s="10"/>
      <c r="N719" s="7"/>
      <c r="O719" s="19">
        <f>((H719-1)*(1-(IF(I719="no",0,'month 2'!$B$3)))+1)</f>
        <v>5.0000000000000044E-2</v>
      </c>
      <c r="P719" s="19">
        <f t="shared" si="11"/>
        <v>0</v>
      </c>
      <c r="Q7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9" s="20">
        <f>IF(ISBLANK(N719),,IF(ISBLANK(H719),,(IF(N719="WON-EW",((((O719-1)*K719)*'month 2'!$B$2)+('month 2'!$B$2*(O719-1))),IF(N719="WON",((((O719-1)*K719)*'month 2'!$B$2)+('month 2'!$B$2*(O719-1))),IF(N719="PLACED",((((O719-1)*K719)*'month 2'!$B$2)-'month 2'!$B$2),IF(K719=0,-'month 2'!$B$2,IF(K719=0,-'month 2'!$B$2,-('month 2'!$B$2*2)))))))*D719))</f>
        <v>0</v>
      </c>
    </row>
    <row r="720" spans="9:18" ht="15" x14ac:dyDescent="0.2">
      <c r="I720" s="10"/>
      <c r="J720" s="10"/>
      <c r="K720" s="10"/>
      <c r="N720" s="7"/>
      <c r="O720" s="19">
        <f>((H720-1)*(1-(IF(I720="no",0,'month 2'!$B$3)))+1)</f>
        <v>5.0000000000000044E-2</v>
      </c>
      <c r="P720" s="19">
        <f t="shared" si="11"/>
        <v>0</v>
      </c>
      <c r="Q7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0" s="20">
        <f>IF(ISBLANK(N720),,IF(ISBLANK(H720),,(IF(N720="WON-EW",((((O720-1)*K720)*'month 2'!$B$2)+('month 2'!$B$2*(O720-1))),IF(N720="WON",((((O720-1)*K720)*'month 2'!$B$2)+('month 2'!$B$2*(O720-1))),IF(N720="PLACED",((((O720-1)*K720)*'month 2'!$B$2)-'month 2'!$B$2),IF(K720=0,-'month 2'!$B$2,IF(K720=0,-'month 2'!$B$2,-('month 2'!$B$2*2)))))))*D720))</f>
        <v>0</v>
      </c>
    </row>
    <row r="721" spans="9:18" ht="15" x14ac:dyDescent="0.2">
      <c r="I721" s="10"/>
      <c r="J721" s="10"/>
      <c r="K721" s="10"/>
      <c r="N721" s="7"/>
      <c r="O721" s="19">
        <f>((H721-1)*(1-(IF(I721="no",0,'month 2'!$B$3)))+1)</f>
        <v>5.0000000000000044E-2</v>
      </c>
      <c r="P721" s="19">
        <f t="shared" si="11"/>
        <v>0</v>
      </c>
      <c r="Q7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1" s="20">
        <f>IF(ISBLANK(N721),,IF(ISBLANK(H721),,(IF(N721="WON-EW",((((O721-1)*K721)*'month 2'!$B$2)+('month 2'!$B$2*(O721-1))),IF(N721="WON",((((O721-1)*K721)*'month 2'!$B$2)+('month 2'!$B$2*(O721-1))),IF(N721="PLACED",((((O721-1)*K721)*'month 2'!$B$2)-'month 2'!$B$2),IF(K721=0,-'month 2'!$B$2,IF(K721=0,-'month 2'!$B$2,-('month 2'!$B$2*2)))))))*D721))</f>
        <v>0</v>
      </c>
    </row>
    <row r="722" spans="9:18" ht="15" x14ac:dyDescent="0.2">
      <c r="I722" s="10"/>
      <c r="J722" s="10"/>
      <c r="K722" s="10"/>
      <c r="N722" s="7"/>
      <c r="O722" s="19">
        <f>((H722-1)*(1-(IF(I722="no",0,'month 2'!$B$3)))+1)</f>
        <v>5.0000000000000044E-2</v>
      </c>
      <c r="P722" s="19">
        <f t="shared" si="11"/>
        <v>0</v>
      </c>
      <c r="Q7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2" s="20">
        <f>IF(ISBLANK(N722),,IF(ISBLANK(H722),,(IF(N722="WON-EW",((((O722-1)*K722)*'month 2'!$B$2)+('month 2'!$B$2*(O722-1))),IF(N722="WON",((((O722-1)*K722)*'month 2'!$B$2)+('month 2'!$B$2*(O722-1))),IF(N722="PLACED",((((O722-1)*K722)*'month 2'!$B$2)-'month 2'!$B$2),IF(K722=0,-'month 2'!$B$2,IF(K722=0,-'month 2'!$B$2,-('month 2'!$B$2*2)))))))*D722))</f>
        <v>0</v>
      </c>
    </row>
    <row r="723" spans="9:18" ht="15" x14ac:dyDescent="0.2">
      <c r="I723" s="10"/>
      <c r="J723" s="10"/>
      <c r="K723" s="10"/>
      <c r="N723" s="7"/>
      <c r="O723" s="19">
        <f>((H723-1)*(1-(IF(I723="no",0,'month 2'!$B$3)))+1)</f>
        <v>5.0000000000000044E-2</v>
      </c>
      <c r="P723" s="19">
        <f t="shared" si="11"/>
        <v>0</v>
      </c>
      <c r="Q7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3" s="20">
        <f>IF(ISBLANK(N723),,IF(ISBLANK(H723),,(IF(N723="WON-EW",((((O723-1)*K723)*'month 2'!$B$2)+('month 2'!$B$2*(O723-1))),IF(N723="WON",((((O723-1)*K723)*'month 2'!$B$2)+('month 2'!$B$2*(O723-1))),IF(N723="PLACED",((((O723-1)*K723)*'month 2'!$B$2)-'month 2'!$B$2),IF(K723=0,-'month 2'!$B$2,IF(K723=0,-'month 2'!$B$2,-('month 2'!$B$2*2)))))))*D723))</f>
        <v>0</v>
      </c>
    </row>
    <row r="724" spans="9:18" ht="15" x14ac:dyDescent="0.2">
      <c r="I724" s="10"/>
      <c r="J724" s="10"/>
      <c r="K724" s="10"/>
      <c r="N724" s="7"/>
      <c r="O724" s="19">
        <f>((H724-1)*(1-(IF(I724="no",0,'month 2'!$B$3)))+1)</f>
        <v>5.0000000000000044E-2</v>
      </c>
      <c r="P724" s="19">
        <f t="shared" si="11"/>
        <v>0</v>
      </c>
      <c r="Q7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4" s="20">
        <f>IF(ISBLANK(N724),,IF(ISBLANK(H724),,(IF(N724="WON-EW",((((O724-1)*K724)*'month 2'!$B$2)+('month 2'!$B$2*(O724-1))),IF(N724="WON",((((O724-1)*K724)*'month 2'!$B$2)+('month 2'!$B$2*(O724-1))),IF(N724="PLACED",((((O724-1)*K724)*'month 2'!$B$2)-'month 2'!$B$2),IF(K724=0,-'month 2'!$B$2,IF(K724=0,-'month 2'!$B$2,-('month 2'!$B$2*2)))))))*D724))</f>
        <v>0</v>
      </c>
    </row>
    <row r="725" spans="9:18" ht="15" x14ac:dyDescent="0.2">
      <c r="I725" s="10"/>
      <c r="J725" s="10"/>
      <c r="K725" s="10"/>
      <c r="N725" s="7"/>
      <c r="O725" s="19">
        <f>((H725-1)*(1-(IF(I725="no",0,'month 2'!$B$3)))+1)</f>
        <v>5.0000000000000044E-2</v>
      </c>
      <c r="P725" s="19">
        <f t="shared" si="11"/>
        <v>0</v>
      </c>
      <c r="Q7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5" s="20">
        <f>IF(ISBLANK(N725),,IF(ISBLANK(H725),,(IF(N725="WON-EW",((((O725-1)*K725)*'month 2'!$B$2)+('month 2'!$B$2*(O725-1))),IF(N725="WON",((((O725-1)*K725)*'month 2'!$B$2)+('month 2'!$B$2*(O725-1))),IF(N725="PLACED",((((O725-1)*K725)*'month 2'!$B$2)-'month 2'!$B$2),IF(K725=0,-'month 2'!$B$2,IF(K725=0,-'month 2'!$B$2,-('month 2'!$B$2*2)))))))*D725))</f>
        <v>0</v>
      </c>
    </row>
    <row r="726" spans="9:18" ht="15" x14ac:dyDescent="0.2">
      <c r="I726" s="10"/>
      <c r="J726" s="10"/>
      <c r="K726" s="10"/>
      <c r="N726" s="7"/>
      <c r="O726" s="19">
        <f>((H726-1)*(1-(IF(I726="no",0,'month 2'!$B$3)))+1)</f>
        <v>5.0000000000000044E-2</v>
      </c>
      <c r="P726" s="19">
        <f t="shared" si="11"/>
        <v>0</v>
      </c>
      <c r="Q7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6" s="20">
        <f>IF(ISBLANK(N726),,IF(ISBLANK(H726),,(IF(N726="WON-EW",((((O726-1)*K726)*'month 2'!$B$2)+('month 2'!$B$2*(O726-1))),IF(N726="WON",((((O726-1)*K726)*'month 2'!$B$2)+('month 2'!$B$2*(O726-1))),IF(N726="PLACED",((((O726-1)*K726)*'month 2'!$B$2)-'month 2'!$B$2),IF(K726=0,-'month 2'!$B$2,IF(K726=0,-'month 2'!$B$2,-('month 2'!$B$2*2)))))))*D726))</f>
        <v>0</v>
      </c>
    </row>
    <row r="727" spans="9:18" ht="15" x14ac:dyDescent="0.2">
      <c r="I727" s="10"/>
      <c r="J727" s="10"/>
      <c r="K727" s="10"/>
      <c r="N727" s="7"/>
      <c r="O727" s="19">
        <f>((H727-1)*(1-(IF(I727="no",0,'month 2'!$B$3)))+1)</f>
        <v>5.0000000000000044E-2</v>
      </c>
      <c r="P727" s="19">
        <f t="shared" si="11"/>
        <v>0</v>
      </c>
      <c r="Q7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7" s="20">
        <f>IF(ISBLANK(N727),,IF(ISBLANK(H727),,(IF(N727="WON-EW",((((O727-1)*K727)*'month 2'!$B$2)+('month 2'!$B$2*(O727-1))),IF(N727="WON",((((O727-1)*K727)*'month 2'!$B$2)+('month 2'!$B$2*(O727-1))),IF(N727="PLACED",((((O727-1)*K727)*'month 2'!$B$2)-'month 2'!$B$2),IF(K727=0,-'month 2'!$B$2,IF(K727=0,-'month 2'!$B$2,-('month 2'!$B$2*2)))))))*D727))</f>
        <v>0</v>
      </c>
    </row>
    <row r="728" spans="9:18" ht="15" x14ac:dyDescent="0.2">
      <c r="I728" s="10"/>
      <c r="J728" s="10"/>
      <c r="K728" s="10"/>
      <c r="N728" s="7"/>
      <c r="O728" s="19">
        <f>((H728-1)*(1-(IF(I728="no",0,'month 2'!$B$3)))+1)</f>
        <v>5.0000000000000044E-2</v>
      </c>
      <c r="P728" s="19">
        <f t="shared" si="11"/>
        <v>0</v>
      </c>
      <c r="Q7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8" s="20">
        <f>IF(ISBLANK(N728),,IF(ISBLANK(H728),,(IF(N728="WON-EW",((((O728-1)*K728)*'month 2'!$B$2)+('month 2'!$B$2*(O728-1))),IF(N728="WON",((((O728-1)*K728)*'month 2'!$B$2)+('month 2'!$B$2*(O728-1))),IF(N728="PLACED",((((O728-1)*K728)*'month 2'!$B$2)-'month 2'!$B$2),IF(K728=0,-'month 2'!$B$2,IF(K728=0,-'month 2'!$B$2,-('month 2'!$B$2*2)))))))*D728))</f>
        <v>0</v>
      </c>
    </row>
    <row r="729" spans="9:18" ht="15" x14ac:dyDescent="0.2">
      <c r="I729" s="10"/>
      <c r="J729" s="10"/>
      <c r="K729" s="10"/>
      <c r="N729" s="7"/>
      <c r="O729" s="19">
        <f>((H729-1)*(1-(IF(I729="no",0,'month 2'!$B$3)))+1)</f>
        <v>5.0000000000000044E-2</v>
      </c>
      <c r="P729" s="19">
        <f t="shared" si="11"/>
        <v>0</v>
      </c>
      <c r="Q7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9" s="20">
        <f>IF(ISBLANK(N729),,IF(ISBLANK(H729),,(IF(N729="WON-EW",((((O729-1)*K729)*'month 2'!$B$2)+('month 2'!$B$2*(O729-1))),IF(N729="WON",((((O729-1)*K729)*'month 2'!$B$2)+('month 2'!$B$2*(O729-1))),IF(N729="PLACED",((((O729-1)*K729)*'month 2'!$B$2)-'month 2'!$B$2),IF(K729=0,-'month 2'!$B$2,IF(K729=0,-'month 2'!$B$2,-('month 2'!$B$2*2)))))))*D729))</f>
        <v>0</v>
      </c>
    </row>
    <row r="730" spans="9:18" ht="15" x14ac:dyDescent="0.2">
      <c r="I730" s="10"/>
      <c r="J730" s="10"/>
      <c r="K730" s="10"/>
      <c r="N730" s="7"/>
      <c r="O730" s="19">
        <f>((H730-1)*(1-(IF(I730="no",0,'month 2'!$B$3)))+1)</f>
        <v>5.0000000000000044E-2</v>
      </c>
      <c r="P730" s="19">
        <f t="shared" si="11"/>
        <v>0</v>
      </c>
      <c r="Q7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0" s="20">
        <f>IF(ISBLANK(N730),,IF(ISBLANK(H730),,(IF(N730="WON-EW",((((O730-1)*K730)*'month 2'!$B$2)+('month 2'!$B$2*(O730-1))),IF(N730="WON",((((O730-1)*K730)*'month 2'!$B$2)+('month 2'!$B$2*(O730-1))),IF(N730="PLACED",((((O730-1)*K730)*'month 2'!$B$2)-'month 2'!$B$2),IF(K730=0,-'month 2'!$B$2,IF(K730=0,-'month 2'!$B$2,-('month 2'!$B$2*2)))))))*D730))</f>
        <v>0</v>
      </c>
    </row>
    <row r="731" spans="9:18" ht="15" x14ac:dyDescent="0.2">
      <c r="I731" s="10"/>
      <c r="J731" s="10"/>
      <c r="K731" s="10"/>
      <c r="N731" s="7"/>
      <c r="O731" s="19">
        <f>((H731-1)*(1-(IF(I731="no",0,'month 2'!$B$3)))+1)</f>
        <v>5.0000000000000044E-2</v>
      </c>
      <c r="P731" s="19">
        <f t="shared" si="11"/>
        <v>0</v>
      </c>
      <c r="Q7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1" s="20">
        <f>IF(ISBLANK(N731),,IF(ISBLANK(H731),,(IF(N731="WON-EW",((((O731-1)*K731)*'month 2'!$B$2)+('month 2'!$B$2*(O731-1))),IF(N731="WON",((((O731-1)*K731)*'month 2'!$B$2)+('month 2'!$B$2*(O731-1))),IF(N731="PLACED",((((O731-1)*K731)*'month 2'!$B$2)-'month 2'!$B$2),IF(K731=0,-'month 2'!$B$2,IF(K731=0,-'month 2'!$B$2,-('month 2'!$B$2*2)))))))*D731))</f>
        <v>0</v>
      </c>
    </row>
    <row r="732" spans="9:18" ht="15" x14ac:dyDescent="0.2">
      <c r="I732" s="10"/>
      <c r="J732" s="10"/>
      <c r="K732" s="10"/>
      <c r="N732" s="7"/>
      <c r="O732" s="19">
        <f>((H732-1)*(1-(IF(I732="no",0,'month 2'!$B$3)))+1)</f>
        <v>5.0000000000000044E-2</v>
      </c>
      <c r="P732" s="19">
        <f t="shared" si="11"/>
        <v>0</v>
      </c>
      <c r="Q7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2" s="20">
        <f>IF(ISBLANK(N732),,IF(ISBLANK(H732),,(IF(N732="WON-EW",((((O732-1)*K732)*'month 2'!$B$2)+('month 2'!$B$2*(O732-1))),IF(N732="WON",((((O732-1)*K732)*'month 2'!$B$2)+('month 2'!$B$2*(O732-1))),IF(N732="PLACED",((((O732-1)*K732)*'month 2'!$B$2)-'month 2'!$B$2),IF(K732=0,-'month 2'!$B$2,IF(K732=0,-'month 2'!$B$2,-('month 2'!$B$2*2)))))))*D732))</f>
        <v>0</v>
      </c>
    </row>
    <row r="733" spans="9:18" ht="15" x14ac:dyDescent="0.2">
      <c r="I733" s="10"/>
      <c r="J733" s="10"/>
      <c r="K733" s="10"/>
      <c r="N733" s="7"/>
      <c r="O733" s="19">
        <f>((H733-1)*(1-(IF(I733="no",0,'month 2'!$B$3)))+1)</f>
        <v>5.0000000000000044E-2</v>
      </c>
      <c r="P733" s="19">
        <f t="shared" si="11"/>
        <v>0</v>
      </c>
      <c r="Q7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3" s="20">
        <f>IF(ISBLANK(N733),,IF(ISBLANK(H733),,(IF(N733="WON-EW",((((O733-1)*K733)*'month 2'!$B$2)+('month 2'!$B$2*(O733-1))),IF(N733="WON",((((O733-1)*K733)*'month 2'!$B$2)+('month 2'!$B$2*(O733-1))),IF(N733="PLACED",((((O733-1)*K733)*'month 2'!$B$2)-'month 2'!$B$2),IF(K733=0,-'month 2'!$B$2,IF(K733=0,-'month 2'!$B$2,-('month 2'!$B$2*2)))))))*D733))</f>
        <v>0</v>
      </c>
    </row>
    <row r="734" spans="9:18" ht="15" x14ac:dyDescent="0.2">
      <c r="I734" s="10"/>
      <c r="J734" s="10"/>
      <c r="K734" s="10"/>
      <c r="N734" s="7"/>
      <c r="O734" s="19">
        <f>((H734-1)*(1-(IF(I734="no",0,'month 2'!$B$3)))+1)</f>
        <v>5.0000000000000044E-2</v>
      </c>
      <c r="P734" s="19">
        <f t="shared" si="11"/>
        <v>0</v>
      </c>
      <c r="Q7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4" s="20">
        <f>IF(ISBLANK(N734),,IF(ISBLANK(H734),,(IF(N734="WON-EW",((((O734-1)*K734)*'month 2'!$B$2)+('month 2'!$B$2*(O734-1))),IF(N734="WON",((((O734-1)*K734)*'month 2'!$B$2)+('month 2'!$B$2*(O734-1))),IF(N734="PLACED",((((O734-1)*K734)*'month 2'!$B$2)-'month 2'!$B$2),IF(K734=0,-'month 2'!$B$2,IF(K734=0,-'month 2'!$B$2,-('month 2'!$B$2*2)))))))*D734))</f>
        <v>0</v>
      </c>
    </row>
    <row r="735" spans="9:18" ht="15" x14ac:dyDescent="0.2">
      <c r="I735" s="10"/>
      <c r="J735" s="10"/>
      <c r="K735" s="10"/>
      <c r="N735" s="7"/>
      <c r="O735" s="19">
        <f>((H735-1)*(1-(IF(I735="no",0,'month 2'!$B$3)))+1)</f>
        <v>5.0000000000000044E-2</v>
      </c>
      <c r="P735" s="19">
        <f t="shared" si="11"/>
        <v>0</v>
      </c>
      <c r="Q7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5" s="20">
        <f>IF(ISBLANK(N735),,IF(ISBLANK(H735),,(IF(N735="WON-EW",((((O735-1)*K735)*'month 2'!$B$2)+('month 2'!$B$2*(O735-1))),IF(N735="WON",((((O735-1)*K735)*'month 2'!$B$2)+('month 2'!$B$2*(O735-1))),IF(N735="PLACED",((((O735-1)*K735)*'month 2'!$B$2)-'month 2'!$B$2),IF(K735=0,-'month 2'!$B$2,IF(K735=0,-'month 2'!$B$2,-('month 2'!$B$2*2)))))))*D735))</f>
        <v>0</v>
      </c>
    </row>
    <row r="736" spans="9:18" ht="15" x14ac:dyDescent="0.2">
      <c r="I736" s="10"/>
      <c r="J736" s="10"/>
      <c r="K736" s="10"/>
      <c r="N736" s="7"/>
      <c r="O736" s="19">
        <f>((H736-1)*(1-(IF(I736="no",0,'month 2'!$B$3)))+1)</f>
        <v>5.0000000000000044E-2</v>
      </c>
      <c r="P736" s="19">
        <f t="shared" si="11"/>
        <v>0</v>
      </c>
      <c r="Q7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6" s="20">
        <f>IF(ISBLANK(N736),,IF(ISBLANK(H736),,(IF(N736="WON-EW",((((O736-1)*K736)*'month 2'!$B$2)+('month 2'!$B$2*(O736-1))),IF(N736="WON",((((O736-1)*K736)*'month 2'!$B$2)+('month 2'!$B$2*(O736-1))),IF(N736="PLACED",((((O736-1)*K736)*'month 2'!$B$2)-'month 2'!$B$2),IF(K736=0,-'month 2'!$B$2,IF(K736=0,-'month 2'!$B$2,-('month 2'!$B$2*2)))))))*D736))</f>
        <v>0</v>
      </c>
    </row>
    <row r="737" spans="9:18" ht="15" x14ac:dyDescent="0.2">
      <c r="I737" s="10"/>
      <c r="J737" s="10"/>
      <c r="K737" s="10"/>
      <c r="N737" s="7"/>
      <c r="O737" s="19">
        <f>((H737-1)*(1-(IF(I737="no",0,'month 2'!$B$3)))+1)</f>
        <v>5.0000000000000044E-2</v>
      </c>
      <c r="P737" s="19">
        <f t="shared" si="11"/>
        <v>0</v>
      </c>
      <c r="Q7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7" s="20">
        <f>IF(ISBLANK(N737),,IF(ISBLANK(H737),,(IF(N737="WON-EW",((((O737-1)*K737)*'month 2'!$B$2)+('month 2'!$B$2*(O737-1))),IF(N737="WON",((((O737-1)*K737)*'month 2'!$B$2)+('month 2'!$B$2*(O737-1))),IF(N737="PLACED",((((O737-1)*K737)*'month 2'!$B$2)-'month 2'!$B$2),IF(K737=0,-'month 2'!$B$2,IF(K737=0,-'month 2'!$B$2,-('month 2'!$B$2*2)))))))*D737))</f>
        <v>0</v>
      </c>
    </row>
    <row r="738" spans="9:18" ht="15" x14ac:dyDescent="0.2">
      <c r="I738" s="10"/>
      <c r="J738" s="10"/>
      <c r="K738" s="10"/>
      <c r="N738" s="7"/>
      <c r="O738" s="19">
        <f>((H738-1)*(1-(IF(I738="no",0,'month 2'!$B$3)))+1)</f>
        <v>5.0000000000000044E-2</v>
      </c>
      <c r="P738" s="19">
        <f t="shared" si="11"/>
        <v>0</v>
      </c>
      <c r="Q7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8" s="20">
        <f>IF(ISBLANK(N738),,IF(ISBLANK(H738),,(IF(N738="WON-EW",((((O738-1)*K738)*'month 2'!$B$2)+('month 2'!$B$2*(O738-1))),IF(N738="WON",((((O738-1)*K738)*'month 2'!$B$2)+('month 2'!$B$2*(O738-1))),IF(N738="PLACED",((((O738-1)*K738)*'month 2'!$B$2)-'month 2'!$B$2),IF(K738=0,-'month 2'!$B$2,IF(K738=0,-'month 2'!$B$2,-('month 2'!$B$2*2)))))))*D738))</f>
        <v>0</v>
      </c>
    </row>
    <row r="739" spans="9:18" ht="15" x14ac:dyDescent="0.2">
      <c r="I739" s="10"/>
      <c r="J739" s="10"/>
      <c r="K739" s="10"/>
      <c r="N739" s="7"/>
      <c r="O739" s="19">
        <f>((H739-1)*(1-(IF(I739="no",0,'month 2'!$B$3)))+1)</f>
        <v>5.0000000000000044E-2</v>
      </c>
      <c r="P739" s="19">
        <f t="shared" si="11"/>
        <v>0</v>
      </c>
      <c r="Q7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9" s="20">
        <f>IF(ISBLANK(N739),,IF(ISBLANK(H739),,(IF(N739="WON-EW",((((O739-1)*K739)*'month 2'!$B$2)+('month 2'!$B$2*(O739-1))),IF(N739="WON",((((O739-1)*K739)*'month 2'!$B$2)+('month 2'!$B$2*(O739-1))),IF(N739="PLACED",((((O739-1)*K739)*'month 2'!$B$2)-'month 2'!$B$2),IF(K739=0,-'month 2'!$B$2,IF(K739=0,-'month 2'!$B$2,-('month 2'!$B$2*2)))))))*D739))</f>
        <v>0</v>
      </c>
    </row>
    <row r="740" spans="9:18" ht="15" x14ac:dyDescent="0.2">
      <c r="I740" s="10"/>
      <c r="J740" s="10"/>
      <c r="K740" s="10"/>
      <c r="N740" s="7"/>
      <c r="O740" s="19">
        <f>((H740-1)*(1-(IF(I740="no",0,'month 2'!$B$3)))+1)</f>
        <v>5.0000000000000044E-2</v>
      </c>
      <c r="P740" s="19">
        <f t="shared" si="11"/>
        <v>0</v>
      </c>
      <c r="Q7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0" s="20">
        <f>IF(ISBLANK(N740),,IF(ISBLANK(H740),,(IF(N740="WON-EW",((((O740-1)*K740)*'month 2'!$B$2)+('month 2'!$B$2*(O740-1))),IF(N740="WON",((((O740-1)*K740)*'month 2'!$B$2)+('month 2'!$B$2*(O740-1))),IF(N740="PLACED",((((O740-1)*K740)*'month 2'!$B$2)-'month 2'!$B$2),IF(K740=0,-'month 2'!$B$2,IF(K740=0,-'month 2'!$B$2,-('month 2'!$B$2*2)))))))*D740))</f>
        <v>0</v>
      </c>
    </row>
    <row r="741" spans="9:18" ht="15" x14ac:dyDescent="0.2">
      <c r="I741" s="10"/>
      <c r="J741" s="10"/>
      <c r="K741" s="10"/>
      <c r="N741" s="7"/>
      <c r="O741" s="19">
        <f>((H741-1)*(1-(IF(I741="no",0,'month 2'!$B$3)))+1)</f>
        <v>5.0000000000000044E-2</v>
      </c>
      <c r="P741" s="19">
        <f t="shared" si="11"/>
        <v>0</v>
      </c>
      <c r="Q7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1" s="20">
        <f>IF(ISBLANK(N741),,IF(ISBLANK(H741),,(IF(N741="WON-EW",((((O741-1)*K741)*'month 2'!$B$2)+('month 2'!$B$2*(O741-1))),IF(N741="WON",((((O741-1)*K741)*'month 2'!$B$2)+('month 2'!$B$2*(O741-1))),IF(N741="PLACED",((((O741-1)*K741)*'month 2'!$B$2)-'month 2'!$B$2),IF(K741=0,-'month 2'!$B$2,IF(K741=0,-'month 2'!$B$2,-('month 2'!$B$2*2)))))))*D741))</f>
        <v>0</v>
      </c>
    </row>
    <row r="742" spans="9:18" ht="15" x14ac:dyDescent="0.2">
      <c r="I742" s="10"/>
      <c r="J742" s="10"/>
      <c r="K742" s="10"/>
      <c r="N742" s="7"/>
      <c r="O742" s="19">
        <f>((H742-1)*(1-(IF(I742="no",0,'month 2'!$B$3)))+1)</f>
        <v>5.0000000000000044E-2</v>
      </c>
      <c r="P742" s="19">
        <f t="shared" si="11"/>
        <v>0</v>
      </c>
      <c r="Q7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2" s="20">
        <f>IF(ISBLANK(N742),,IF(ISBLANK(H742),,(IF(N742="WON-EW",((((O742-1)*K742)*'month 2'!$B$2)+('month 2'!$B$2*(O742-1))),IF(N742="WON",((((O742-1)*K742)*'month 2'!$B$2)+('month 2'!$B$2*(O742-1))),IF(N742="PLACED",((((O742-1)*K742)*'month 2'!$B$2)-'month 2'!$B$2),IF(K742=0,-'month 2'!$B$2,IF(K742=0,-'month 2'!$B$2,-('month 2'!$B$2*2)))))))*D742))</f>
        <v>0</v>
      </c>
    </row>
    <row r="743" spans="9:18" ht="15" x14ac:dyDescent="0.2">
      <c r="I743" s="10"/>
      <c r="J743" s="10"/>
      <c r="K743" s="10"/>
      <c r="N743" s="7"/>
      <c r="O743" s="19">
        <f>((H743-1)*(1-(IF(I743="no",0,'month 2'!$B$3)))+1)</f>
        <v>5.0000000000000044E-2</v>
      </c>
      <c r="P743" s="19">
        <f t="shared" si="11"/>
        <v>0</v>
      </c>
      <c r="Q7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3" s="20">
        <f>IF(ISBLANK(N743),,IF(ISBLANK(H743),,(IF(N743="WON-EW",((((O743-1)*K743)*'month 2'!$B$2)+('month 2'!$B$2*(O743-1))),IF(N743="WON",((((O743-1)*K743)*'month 2'!$B$2)+('month 2'!$B$2*(O743-1))),IF(N743="PLACED",((((O743-1)*K743)*'month 2'!$B$2)-'month 2'!$B$2),IF(K743=0,-'month 2'!$B$2,IF(K743=0,-'month 2'!$B$2,-('month 2'!$B$2*2)))))))*D743))</f>
        <v>0</v>
      </c>
    </row>
    <row r="744" spans="9:18" ht="15" x14ac:dyDescent="0.2">
      <c r="I744" s="10"/>
      <c r="J744" s="10"/>
      <c r="K744" s="10"/>
      <c r="N744" s="7"/>
      <c r="O744" s="19">
        <f>((H744-1)*(1-(IF(I744="no",0,'month 2'!$B$3)))+1)</f>
        <v>5.0000000000000044E-2</v>
      </c>
      <c r="P744" s="19">
        <f t="shared" si="11"/>
        <v>0</v>
      </c>
      <c r="Q7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4" s="20">
        <f>IF(ISBLANK(N744),,IF(ISBLANK(H744),,(IF(N744="WON-EW",((((O744-1)*K744)*'month 2'!$B$2)+('month 2'!$B$2*(O744-1))),IF(N744="WON",((((O744-1)*K744)*'month 2'!$B$2)+('month 2'!$B$2*(O744-1))),IF(N744="PLACED",((((O744-1)*K744)*'month 2'!$B$2)-'month 2'!$B$2),IF(K744=0,-'month 2'!$B$2,IF(K744=0,-'month 2'!$B$2,-('month 2'!$B$2*2)))))))*D744))</f>
        <v>0</v>
      </c>
    </row>
    <row r="745" spans="9:18" ht="15" x14ac:dyDescent="0.2">
      <c r="I745" s="10"/>
      <c r="J745" s="10"/>
      <c r="K745" s="10"/>
      <c r="N745" s="7"/>
      <c r="O745" s="19">
        <f>((H745-1)*(1-(IF(I745="no",0,'month 2'!$B$3)))+1)</f>
        <v>5.0000000000000044E-2</v>
      </c>
      <c r="P745" s="19">
        <f t="shared" si="11"/>
        <v>0</v>
      </c>
      <c r="Q7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5" s="20">
        <f>IF(ISBLANK(N745),,IF(ISBLANK(H745),,(IF(N745="WON-EW",((((O745-1)*K745)*'month 2'!$B$2)+('month 2'!$B$2*(O745-1))),IF(N745="WON",((((O745-1)*K745)*'month 2'!$B$2)+('month 2'!$B$2*(O745-1))),IF(N745="PLACED",((((O745-1)*K745)*'month 2'!$B$2)-'month 2'!$B$2),IF(K745=0,-'month 2'!$B$2,IF(K745=0,-'month 2'!$B$2,-('month 2'!$B$2*2)))))))*D745))</f>
        <v>0</v>
      </c>
    </row>
    <row r="746" spans="9:18" ht="15" x14ac:dyDescent="0.2">
      <c r="I746" s="10"/>
      <c r="J746" s="10"/>
      <c r="K746" s="10"/>
      <c r="N746" s="7"/>
      <c r="O746" s="19">
        <f>((H746-1)*(1-(IF(I746="no",0,'month 2'!$B$3)))+1)</f>
        <v>5.0000000000000044E-2</v>
      </c>
      <c r="P746" s="19">
        <f t="shared" si="11"/>
        <v>0</v>
      </c>
      <c r="Q7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6" s="20">
        <f>IF(ISBLANK(N746),,IF(ISBLANK(H746),,(IF(N746="WON-EW",((((O746-1)*K746)*'month 2'!$B$2)+('month 2'!$B$2*(O746-1))),IF(N746="WON",((((O746-1)*K746)*'month 2'!$B$2)+('month 2'!$B$2*(O746-1))),IF(N746="PLACED",((((O746-1)*K746)*'month 2'!$B$2)-'month 2'!$B$2),IF(K746=0,-'month 2'!$B$2,IF(K746=0,-'month 2'!$B$2,-('month 2'!$B$2*2)))))))*D746))</f>
        <v>0</v>
      </c>
    </row>
    <row r="747" spans="9:18" ht="15" x14ac:dyDescent="0.2">
      <c r="I747" s="10"/>
      <c r="J747" s="10"/>
      <c r="K747" s="10"/>
      <c r="N747" s="7"/>
      <c r="O747" s="19">
        <f>((H747-1)*(1-(IF(I747="no",0,'month 2'!$B$3)))+1)</f>
        <v>5.0000000000000044E-2</v>
      </c>
      <c r="P747" s="19">
        <f t="shared" si="11"/>
        <v>0</v>
      </c>
      <c r="Q7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7" s="20">
        <f>IF(ISBLANK(N747),,IF(ISBLANK(H747),,(IF(N747="WON-EW",((((O747-1)*K747)*'month 2'!$B$2)+('month 2'!$B$2*(O747-1))),IF(N747="WON",((((O747-1)*K747)*'month 2'!$B$2)+('month 2'!$B$2*(O747-1))),IF(N747="PLACED",((((O747-1)*K747)*'month 2'!$B$2)-'month 2'!$B$2),IF(K747=0,-'month 2'!$B$2,IF(K747=0,-'month 2'!$B$2,-('month 2'!$B$2*2)))))))*D747))</f>
        <v>0</v>
      </c>
    </row>
    <row r="748" spans="9:18" ht="15" x14ac:dyDescent="0.2">
      <c r="I748" s="10"/>
      <c r="J748" s="10"/>
      <c r="K748" s="10"/>
      <c r="N748" s="7"/>
      <c r="O748" s="19">
        <f>((H748-1)*(1-(IF(I748="no",0,'month 2'!$B$3)))+1)</f>
        <v>5.0000000000000044E-2</v>
      </c>
      <c r="P748" s="19">
        <f t="shared" si="11"/>
        <v>0</v>
      </c>
      <c r="Q7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8" s="20">
        <f>IF(ISBLANK(N748),,IF(ISBLANK(H748),,(IF(N748="WON-EW",((((O748-1)*K748)*'month 2'!$B$2)+('month 2'!$B$2*(O748-1))),IF(N748="WON",((((O748-1)*K748)*'month 2'!$B$2)+('month 2'!$B$2*(O748-1))),IF(N748="PLACED",((((O748-1)*K748)*'month 2'!$B$2)-'month 2'!$B$2),IF(K748=0,-'month 2'!$B$2,IF(K748=0,-'month 2'!$B$2,-('month 2'!$B$2*2)))))))*D748))</f>
        <v>0</v>
      </c>
    </row>
    <row r="749" spans="9:18" ht="15" x14ac:dyDescent="0.2">
      <c r="I749" s="10"/>
      <c r="J749" s="10"/>
      <c r="K749" s="10"/>
      <c r="N749" s="7"/>
      <c r="O749" s="19">
        <f>((H749-1)*(1-(IF(I749="no",0,'month 2'!$B$3)))+1)</f>
        <v>5.0000000000000044E-2</v>
      </c>
      <c r="P749" s="19">
        <f t="shared" si="11"/>
        <v>0</v>
      </c>
      <c r="Q7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9" s="20">
        <f>IF(ISBLANK(N749),,IF(ISBLANK(H749),,(IF(N749="WON-EW",((((O749-1)*K749)*'month 2'!$B$2)+('month 2'!$B$2*(O749-1))),IF(N749="WON",((((O749-1)*K749)*'month 2'!$B$2)+('month 2'!$B$2*(O749-1))),IF(N749="PLACED",((((O749-1)*K749)*'month 2'!$B$2)-'month 2'!$B$2),IF(K749=0,-'month 2'!$B$2,IF(K749=0,-'month 2'!$B$2,-('month 2'!$B$2*2)))))))*D749))</f>
        <v>0</v>
      </c>
    </row>
    <row r="750" spans="9:18" ht="15" x14ac:dyDescent="0.2">
      <c r="I750" s="10"/>
      <c r="J750" s="10"/>
      <c r="K750" s="10"/>
      <c r="N750" s="7"/>
      <c r="O750" s="19">
        <f>((H750-1)*(1-(IF(I750="no",0,'month 2'!$B$3)))+1)</f>
        <v>5.0000000000000044E-2</v>
      </c>
      <c r="P750" s="19">
        <f t="shared" ref="P750:P813" si="12">D750*IF(J750="yes",2,1)</f>
        <v>0</v>
      </c>
      <c r="Q7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0" s="20">
        <f>IF(ISBLANK(N750),,IF(ISBLANK(H750),,(IF(N750="WON-EW",((((O750-1)*K750)*'month 2'!$B$2)+('month 2'!$B$2*(O750-1))),IF(N750="WON",((((O750-1)*K750)*'month 2'!$B$2)+('month 2'!$B$2*(O750-1))),IF(N750="PLACED",((((O750-1)*K750)*'month 2'!$B$2)-'month 2'!$B$2),IF(K750=0,-'month 2'!$B$2,IF(K750=0,-'month 2'!$B$2,-('month 2'!$B$2*2)))))))*D750))</f>
        <v>0</v>
      </c>
    </row>
    <row r="751" spans="9:18" ht="15" x14ac:dyDescent="0.2">
      <c r="I751" s="10"/>
      <c r="J751" s="10"/>
      <c r="K751" s="10"/>
      <c r="N751" s="7"/>
      <c r="O751" s="19">
        <f>((H751-1)*(1-(IF(I751="no",0,'month 2'!$B$3)))+1)</f>
        <v>5.0000000000000044E-2</v>
      </c>
      <c r="P751" s="19">
        <f t="shared" si="12"/>
        <v>0</v>
      </c>
      <c r="Q7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1" s="20">
        <f>IF(ISBLANK(N751),,IF(ISBLANK(H751),,(IF(N751="WON-EW",((((O751-1)*K751)*'month 2'!$B$2)+('month 2'!$B$2*(O751-1))),IF(N751="WON",((((O751-1)*K751)*'month 2'!$B$2)+('month 2'!$B$2*(O751-1))),IF(N751="PLACED",((((O751-1)*K751)*'month 2'!$B$2)-'month 2'!$B$2),IF(K751=0,-'month 2'!$B$2,IF(K751=0,-'month 2'!$B$2,-('month 2'!$B$2*2)))))))*D751))</f>
        <v>0</v>
      </c>
    </row>
    <row r="752" spans="9:18" ht="15" x14ac:dyDescent="0.2">
      <c r="I752" s="10"/>
      <c r="J752" s="10"/>
      <c r="K752" s="10"/>
      <c r="N752" s="7"/>
      <c r="O752" s="19">
        <f>((H752-1)*(1-(IF(I752="no",0,'month 2'!$B$3)))+1)</f>
        <v>5.0000000000000044E-2</v>
      </c>
      <c r="P752" s="19">
        <f t="shared" si="12"/>
        <v>0</v>
      </c>
      <c r="Q7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2" s="20">
        <f>IF(ISBLANK(N752),,IF(ISBLANK(H752),,(IF(N752="WON-EW",((((O752-1)*K752)*'month 2'!$B$2)+('month 2'!$B$2*(O752-1))),IF(N752="WON",((((O752-1)*K752)*'month 2'!$B$2)+('month 2'!$B$2*(O752-1))),IF(N752="PLACED",((((O752-1)*K752)*'month 2'!$B$2)-'month 2'!$B$2),IF(K752=0,-'month 2'!$B$2,IF(K752=0,-'month 2'!$B$2,-('month 2'!$B$2*2)))))))*D752))</f>
        <v>0</v>
      </c>
    </row>
    <row r="753" spans="9:18" ht="15" x14ac:dyDescent="0.2">
      <c r="I753" s="10"/>
      <c r="J753" s="10"/>
      <c r="K753" s="10"/>
      <c r="N753" s="7"/>
      <c r="O753" s="19">
        <f>((H753-1)*(1-(IF(I753="no",0,'month 2'!$B$3)))+1)</f>
        <v>5.0000000000000044E-2</v>
      </c>
      <c r="P753" s="19">
        <f t="shared" si="12"/>
        <v>0</v>
      </c>
      <c r="Q7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3" s="20">
        <f>IF(ISBLANK(N753),,IF(ISBLANK(H753),,(IF(N753="WON-EW",((((O753-1)*K753)*'month 2'!$B$2)+('month 2'!$B$2*(O753-1))),IF(N753="WON",((((O753-1)*K753)*'month 2'!$B$2)+('month 2'!$B$2*(O753-1))),IF(N753="PLACED",((((O753-1)*K753)*'month 2'!$B$2)-'month 2'!$B$2),IF(K753=0,-'month 2'!$B$2,IF(K753=0,-'month 2'!$B$2,-('month 2'!$B$2*2)))))))*D753))</f>
        <v>0</v>
      </c>
    </row>
    <row r="754" spans="9:18" ht="15" x14ac:dyDescent="0.2">
      <c r="I754" s="10"/>
      <c r="J754" s="10"/>
      <c r="K754" s="10"/>
      <c r="N754" s="7"/>
      <c r="O754" s="19">
        <f>((H754-1)*(1-(IF(I754="no",0,'month 2'!$B$3)))+1)</f>
        <v>5.0000000000000044E-2</v>
      </c>
      <c r="P754" s="19">
        <f t="shared" si="12"/>
        <v>0</v>
      </c>
      <c r="Q7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4" s="20">
        <f>IF(ISBLANK(N754),,IF(ISBLANK(H754),,(IF(N754="WON-EW",((((O754-1)*K754)*'month 2'!$B$2)+('month 2'!$B$2*(O754-1))),IF(N754="WON",((((O754-1)*K754)*'month 2'!$B$2)+('month 2'!$B$2*(O754-1))),IF(N754="PLACED",((((O754-1)*K754)*'month 2'!$B$2)-'month 2'!$B$2),IF(K754=0,-'month 2'!$B$2,IF(K754=0,-'month 2'!$B$2,-('month 2'!$B$2*2)))))))*D754))</f>
        <v>0</v>
      </c>
    </row>
    <row r="755" spans="9:18" ht="15" x14ac:dyDescent="0.2">
      <c r="I755" s="10"/>
      <c r="J755" s="10"/>
      <c r="K755" s="10"/>
      <c r="N755" s="7"/>
      <c r="O755" s="19">
        <f>((H755-1)*(1-(IF(I755="no",0,'month 2'!$B$3)))+1)</f>
        <v>5.0000000000000044E-2</v>
      </c>
      <c r="P755" s="19">
        <f t="shared" si="12"/>
        <v>0</v>
      </c>
      <c r="Q7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5" s="20">
        <f>IF(ISBLANK(N755),,IF(ISBLANK(H755),,(IF(N755="WON-EW",((((O755-1)*K755)*'month 2'!$B$2)+('month 2'!$B$2*(O755-1))),IF(N755="WON",((((O755-1)*K755)*'month 2'!$B$2)+('month 2'!$B$2*(O755-1))),IF(N755="PLACED",((((O755-1)*K755)*'month 2'!$B$2)-'month 2'!$B$2),IF(K755=0,-'month 2'!$B$2,IF(K755=0,-'month 2'!$B$2,-('month 2'!$B$2*2)))))))*D755))</f>
        <v>0</v>
      </c>
    </row>
    <row r="756" spans="9:18" ht="15" x14ac:dyDescent="0.2">
      <c r="I756" s="10"/>
      <c r="J756" s="10"/>
      <c r="K756" s="10"/>
      <c r="N756" s="7"/>
      <c r="O756" s="19">
        <f>((H756-1)*(1-(IF(I756="no",0,'month 2'!$B$3)))+1)</f>
        <v>5.0000000000000044E-2</v>
      </c>
      <c r="P756" s="19">
        <f t="shared" si="12"/>
        <v>0</v>
      </c>
      <c r="Q7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6" s="20">
        <f>IF(ISBLANK(N756),,IF(ISBLANK(H756),,(IF(N756="WON-EW",((((O756-1)*K756)*'month 2'!$B$2)+('month 2'!$B$2*(O756-1))),IF(N756="WON",((((O756-1)*K756)*'month 2'!$B$2)+('month 2'!$B$2*(O756-1))),IF(N756="PLACED",((((O756-1)*K756)*'month 2'!$B$2)-'month 2'!$B$2),IF(K756=0,-'month 2'!$B$2,IF(K756=0,-'month 2'!$B$2,-('month 2'!$B$2*2)))))))*D756))</f>
        <v>0</v>
      </c>
    </row>
    <row r="757" spans="9:18" ht="15" x14ac:dyDescent="0.2">
      <c r="I757" s="10"/>
      <c r="J757" s="10"/>
      <c r="K757" s="10"/>
      <c r="N757" s="7"/>
      <c r="O757" s="19">
        <f>((H757-1)*(1-(IF(I757="no",0,'month 2'!$B$3)))+1)</f>
        <v>5.0000000000000044E-2</v>
      </c>
      <c r="P757" s="19">
        <f t="shared" si="12"/>
        <v>0</v>
      </c>
      <c r="Q7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7" s="20">
        <f>IF(ISBLANK(N757),,IF(ISBLANK(H757),,(IF(N757="WON-EW",((((O757-1)*K757)*'month 2'!$B$2)+('month 2'!$B$2*(O757-1))),IF(N757="WON",((((O757-1)*K757)*'month 2'!$B$2)+('month 2'!$B$2*(O757-1))),IF(N757="PLACED",((((O757-1)*K757)*'month 2'!$B$2)-'month 2'!$B$2),IF(K757=0,-'month 2'!$B$2,IF(K757=0,-'month 2'!$B$2,-('month 2'!$B$2*2)))))))*D757))</f>
        <v>0</v>
      </c>
    </row>
    <row r="758" spans="9:18" ht="15" x14ac:dyDescent="0.2">
      <c r="I758" s="10"/>
      <c r="J758" s="10"/>
      <c r="K758" s="10"/>
      <c r="N758" s="7"/>
      <c r="O758" s="19">
        <f>((H758-1)*(1-(IF(I758="no",0,'month 2'!$B$3)))+1)</f>
        <v>5.0000000000000044E-2</v>
      </c>
      <c r="P758" s="19">
        <f t="shared" si="12"/>
        <v>0</v>
      </c>
      <c r="Q7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8" s="20">
        <f>IF(ISBLANK(N758),,IF(ISBLANK(H758),,(IF(N758="WON-EW",((((O758-1)*K758)*'month 2'!$B$2)+('month 2'!$B$2*(O758-1))),IF(N758="WON",((((O758-1)*K758)*'month 2'!$B$2)+('month 2'!$B$2*(O758-1))),IF(N758="PLACED",((((O758-1)*K758)*'month 2'!$B$2)-'month 2'!$B$2),IF(K758=0,-'month 2'!$B$2,IF(K758=0,-'month 2'!$B$2,-('month 2'!$B$2*2)))))))*D758))</f>
        <v>0</v>
      </c>
    </row>
    <row r="759" spans="9:18" ht="15" x14ac:dyDescent="0.2">
      <c r="I759" s="10"/>
      <c r="J759" s="10"/>
      <c r="K759" s="10"/>
      <c r="N759" s="7"/>
      <c r="O759" s="19">
        <f>((H759-1)*(1-(IF(I759="no",0,'month 2'!$B$3)))+1)</f>
        <v>5.0000000000000044E-2</v>
      </c>
      <c r="P759" s="19">
        <f t="shared" si="12"/>
        <v>0</v>
      </c>
      <c r="Q7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9" s="20">
        <f>IF(ISBLANK(N759),,IF(ISBLANK(H759),,(IF(N759="WON-EW",((((O759-1)*K759)*'month 2'!$B$2)+('month 2'!$B$2*(O759-1))),IF(N759="WON",((((O759-1)*K759)*'month 2'!$B$2)+('month 2'!$B$2*(O759-1))),IF(N759="PLACED",((((O759-1)*K759)*'month 2'!$B$2)-'month 2'!$B$2),IF(K759=0,-'month 2'!$B$2,IF(K759=0,-'month 2'!$B$2,-('month 2'!$B$2*2)))))))*D759))</f>
        <v>0</v>
      </c>
    </row>
    <row r="760" spans="9:18" ht="15" x14ac:dyDescent="0.2">
      <c r="I760" s="10"/>
      <c r="J760" s="10"/>
      <c r="K760" s="10"/>
      <c r="N760" s="7"/>
      <c r="O760" s="19">
        <f>((H760-1)*(1-(IF(I760="no",0,'month 2'!$B$3)))+1)</f>
        <v>5.0000000000000044E-2</v>
      </c>
      <c r="P760" s="19">
        <f t="shared" si="12"/>
        <v>0</v>
      </c>
      <c r="Q7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0" s="20">
        <f>IF(ISBLANK(N760),,IF(ISBLANK(H760),,(IF(N760="WON-EW",((((O760-1)*K760)*'month 2'!$B$2)+('month 2'!$B$2*(O760-1))),IF(N760="WON",((((O760-1)*K760)*'month 2'!$B$2)+('month 2'!$B$2*(O760-1))),IF(N760="PLACED",((((O760-1)*K760)*'month 2'!$B$2)-'month 2'!$B$2),IF(K760=0,-'month 2'!$B$2,IF(K760=0,-'month 2'!$B$2,-('month 2'!$B$2*2)))))))*D760))</f>
        <v>0</v>
      </c>
    </row>
    <row r="761" spans="9:18" ht="15" x14ac:dyDescent="0.2">
      <c r="I761" s="10"/>
      <c r="J761" s="10"/>
      <c r="K761" s="10"/>
      <c r="N761" s="7"/>
      <c r="O761" s="19">
        <f>((H761-1)*(1-(IF(I761="no",0,'month 2'!$B$3)))+1)</f>
        <v>5.0000000000000044E-2</v>
      </c>
      <c r="P761" s="19">
        <f t="shared" si="12"/>
        <v>0</v>
      </c>
      <c r="Q7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1" s="20">
        <f>IF(ISBLANK(N761),,IF(ISBLANK(H761),,(IF(N761="WON-EW",((((O761-1)*K761)*'month 2'!$B$2)+('month 2'!$B$2*(O761-1))),IF(N761="WON",((((O761-1)*K761)*'month 2'!$B$2)+('month 2'!$B$2*(O761-1))),IF(N761="PLACED",((((O761-1)*K761)*'month 2'!$B$2)-'month 2'!$B$2),IF(K761=0,-'month 2'!$B$2,IF(K761=0,-'month 2'!$B$2,-('month 2'!$B$2*2)))))))*D761))</f>
        <v>0</v>
      </c>
    </row>
    <row r="762" spans="9:18" ht="15" x14ac:dyDescent="0.2">
      <c r="I762" s="10"/>
      <c r="J762" s="10"/>
      <c r="K762" s="10"/>
      <c r="N762" s="7"/>
      <c r="O762" s="19">
        <f>((H762-1)*(1-(IF(I762="no",0,'month 2'!$B$3)))+1)</f>
        <v>5.0000000000000044E-2</v>
      </c>
      <c r="P762" s="19">
        <f t="shared" si="12"/>
        <v>0</v>
      </c>
      <c r="Q7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2" s="20">
        <f>IF(ISBLANK(N762),,IF(ISBLANK(H762),,(IF(N762="WON-EW",((((O762-1)*K762)*'month 2'!$B$2)+('month 2'!$B$2*(O762-1))),IF(N762="WON",((((O762-1)*K762)*'month 2'!$B$2)+('month 2'!$B$2*(O762-1))),IF(N762="PLACED",((((O762-1)*K762)*'month 2'!$B$2)-'month 2'!$B$2),IF(K762=0,-'month 2'!$B$2,IF(K762=0,-'month 2'!$B$2,-('month 2'!$B$2*2)))))))*D762))</f>
        <v>0</v>
      </c>
    </row>
    <row r="763" spans="9:18" ht="15" x14ac:dyDescent="0.2">
      <c r="I763" s="10"/>
      <c r="J763" s="10"/>
      <c r="K763" s="10"/>
      <c r="N763" s="7"/>
      <c r="O763" s="19">
        <f>((H763-1)*(1-(IF(I763="no",0,'month 2'!$B$3)))+1)</f>
        <v>5.0000000000000044E-2</v>
      </c>
      <c r="P763" s="19">
        <f t="shared" si="12"/>
        <v>0</v>
      </c>
      <c r="Q7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3" s="20">
        <f>IF(ISBLANK(N763),,IF(ISBLANK(H763),,(IF(N763="WON-EW",((((O763-1)*K763)*'month 2'!$B$2)+('month 2'!$B$2*(O763-1))),IF(N763="WON",((((O763-1)*K763)*'month 2'!$B$2)+('month 2'!$B$2*(O763-1))),IF(N763="PLACED",((((O763-1)*K763)*'month 2'!$B$2)-'month 2'!$B$2),IF(K763=0,-'month 2'!$B$2,IF(K763=0,-'month 2'!$B$2,-('month 2'!$B$2*2)))))))*D763))</f>
        <v>0</v>
      </c>
    </row>
    <row r="764" spans="9:18" ht="15" x14ac:dyDescent="0.2">
      <c r="I764" s="10"/>
      <c r="J764" s="10"/>
      <c r="K764" s="10"/>
      <c r="N764" s="7"/>
      <c r="O764" s="19">
        <f>((H764-1)*(1-(IF(I764="no",0,'month 2'!$B$3)))+1)</f>
        <v>5.0000000000000044E-2</v>
      </c>
      <c r="P764" s="19">
        <f t="shared" si="12"/>
        <v>0</v>
      </c>
      <c r="Q7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4" s="20">
        <f>IF(ISBLANK(N764),,IF(ISBLANK(H764),,(IF(N764="WON-EW",((((O764-1)*K764)*'month 2'!$B$2)+('month 2'!$B$2*(O764-1))),IF(N764="WON",((((O764-1)*K764)*'month 2'!$B$2)+('month 2'!$B$2*(O764-1))),IF(N764="PLACED",((((O764-1)*K764)*'month 2'!$B$2)-'month 2'!$B$2),IF(K764=0,-'month 2'!$B$2,IF(K764=0,-'month 2'!$B$2,-('month 2'!$B$2*2)))))))*D764))</f>
        <v>0</v>
      </c>
    </row>
    <row r="765" spans="9:18" ht="15" x14ac:dyDescent="0.2">
      <c r="I765" s="10"/>
      <c r="J765" s="10"/>
      <c r="K765" s="10"/>
      <c r="N765" s="7"/>
      <c r="O765" s="19">
        <f>((H765-1)*(1-(IF(I765="no",0,'month 2'!$B$3)))+1)</f>
        <v>5.0000000000000044E-2</v>
      </c>
      <c r="P765" s="19">
        <f t="shared" si="12"/>
        <v>0</v>
      </c>
      <c r="Q7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5" s="20">
        <f>IF(ISBLANK(N765),,IF(ISBLANK(H765),,(IF(N765="WON-EW",((((O765-1)*K765)*'month 2'!$B$2)+('month 2'!$B$2*(O765-1))),IF(N765="WON",((((O765-1)*K765)*'month 2'!$B$2)+('month 2'!$B$2*(O765-1))),IF(N765="PLACED",((((O765-1)*K765)*'month 2'!$B$2)-'month 2'!$B$2),IF(K765=0,-'month 2'!$B$2,IF(K765=0,-'month 2'!$B$2,-('month 2'!$B$2*2)))))))*D765))</f>
        <v>0</v>
      </c>
    </row>
    <row r="766" spans="9:18" ht="15" x14ac:dyDescent="0.2">
      <c r="I766" s="10"/>
      <c r="J766" s="10"/>
      <c r="K766" s="10"/>
      <c r="N766" s="7"/>
      <c r="O766" s="19">
        <f>((H766-1)*(1-(IF(I766="no",0,'month 2'!$B$3)))+1)</f>
        <v>5.0000000000000044E-2</v>
      </c>
      <c r="P766" s="19">
        <f t="shared" si="12"/>
        <v>0</v>
      </c>
      <c r="Q7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6" s="20">
        <f>IF(ISBLANK(N766),,IF(ISBLANK(H766),,(IF(N766="WON-EW",((((O766-1)*K766)*'month 2'!$B$2)+('month 2'!$B$2*(O766-1))),IF(N766="WON",((((O766-1)*K766)*'month 2'!$B$2)+('month 2'!$B$2*(O766-1))),IF(N766="PLACED",((((O766-1)*K766)*'month 2'!$B$2)-'month 2'!$B$2),IF(K766=0,-'month 2'!$B$2,IF(K766=0,-'month 2'!$B$2,-('month 2'!$B$2*2)))))))*D766))</f>
        <v>0</v>
      </c>
    </row>
    <row r="767" spans="9:18" ht="15" x14ac:dyDescent="0.2">
      <c r="I767" s="10"/>
      <c r="J767" s="10"/>
      <c r="K767" s="10"/>
      <c r="N767" s="7"/>
      <c r="O767" s="19">
        <f>((H767-1)*(1-(IF(I767="no",0,'month 2'!$B$3)))+1)</f>
        <v>5.0000000000000044E-2</v>
      </c>
      <c r="P767" s="19">
        <f t="shared" si="12"/>
        <v>0</v>
      </c>
      <c r="Q7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7" s="20">
        <f>IF(ISBLANK(N767),,IF(ISBLANK(H767),,(IF(N767="WON-EW",((((O767-1)*K767)*'month 2'!$B$2)+('month 2'!$B$2*(O767-1))),IF(N767="WON",((((O767-1)*K767)*'month 2'!$B$2)+('month 2'!$B$2*(O767-1))),IF(N767="PLACED",((((O767-1)*K767)*'month 2'!$B$2)-'month 2'!$B$2),IF(K767=0,-'month 2'!$B$2,IF(K767=0,-'month 2'!$B$2,-('month 2'!$B$2*2)))))))*D767))</f>
        <v>0</v>
      </c>
    </row>
    <row r="768" spans="9:18" ht="15" x14ac:dyDescent="0.2">
      <c r="I768" s="10"/>
      <c r="J768" s="10"/>
      <c r="K768" s="10"/>
      <c r="N768" s="7"/>
      <c r="O768" s="19">
        <f>((H768-1)*(1-(IF(I768="no",0,'month 2'!$B$3)))+1)</f>
        <v>5.0000000000000044E-2</v>
      </c>
      <c r="P768" s="19">
        <f t="shared" si="12"/>
        <v>0</v>
      </c>
      <c r="Q7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8" s="20">
        <f>IF(ISBLANK(N768),,IF(ISBLANK(H768),,(IF(N768="WON-EW",((((O768-1)*K768)*'month 2'!$B$2)+('month 2'!$B$2*(O768-1))),IF(N768="WON",((((O768-1)*K768)*'month 2'!$B$2)+('month 2'!$B$2*(O768-1))),IF(N768="PLACED",((((O768-1)*K768)*'month 2'!$B$2)-'month 2'!$B$2),IF(K768=0,-'month 2'!$B$2,IF(K768=0,-'month 2'!$B$2,-('month 2'!$B$2*2)))))))*D768))</f>
        <v>0</v>
      </c>
    </row>
    <row r="769" spans="9:18" ht="15" x14ac:dyDescent="0.2">
      <c r="I769" s="10"/>
      <c r="J769" s="10"/>
      <c r="K769" s="10"/>
      <c r="N769" s="7"/>
      <c r="O769" s="19">
        <f>((H769-1)*(1-(IF(I769="no",0,'month 2'!$B$3)))+1)</f>
        <v>5.0000000000000044E-2</v>
      </c>
      <c r="P769" s="19">
        <f t="shared" si="12"/>
        <v>0</v>
      </c>
      <c r="Q7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9" s="20">
        <f>IF(ISBLANK(N769),,IF(ISBLANK(H769),,(IF(N769="WON-EW",((((O769-1)*K769)*'month 2'!$B$2)+('month 2'!$B$2*(O769-1))),IF(N769="WON",((((O769-1)*K769)*'month 2'!$B$2)+('month 2'!$B$2*(O769-1))),IF(N769="PLACED",((((O769-1)*K769)*'month 2'!$B$2)-'month 2'!$B$2),IF(K769=0,-'month 2'!$B$2,IF(K769=0,-'month 2'!$B$2,-('month 2'!$B$2*2)))))))*D769))</f>
        <v>0</v>
      </c>
    </row>
    <row r="770" spans="9:18" ht="15" x14ac:dyDescent="0.2">
      <c r="I770" s="10"/>
      <c r="J770" s="10"/>
      <c r="K770" s="10"/>
      <c r="N770" s="7"/>
      <c r="O770" s="19">
        <f>((H770-1)*(1-(IF(I770="no",0,'month 2'!$B$3)))+1)</f>
        <v>5.0000000000000044E-2</v>
      </c>
      <c r="P770" s="19">
        <f t="shared" si="12"/>
        <v>0</v>
      </c>
      <c r="Q7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0" s="20">
        <f>IF(ISBLANK(N770),,IF(ISBLANK(H770),,(IF(N770="WON-EW",((((O770-1)*K770)*'month 2'!$B$2)+('month 2'!$B$2*(O770-1))),IF(N770="WON",((((O770-1)*K770)*'month 2'!$B$2)+('month 2'!$B$2*(O770-1))),IF(N770="PLACED",((((O770-1)*K770)*'month 2'!$B$2)-'month 2'!$B$2),IF(K770=0,-'month 2'!$B$2,IF(K770=0,-'month 2'!$B$2,-('month 2'!$B$2*2)))))))*D770))</f>
        <v>0</v>
      </c>
    </row>
    <row r="771" spans="9:18" ht="15" x14ac:dyDescent="0.2">
      <c r="I771" s="10"/>
      <c r="J771" s="10"/>
      <c r="K771" s="10"/>
      <c r="N771" s="7"/>
      <c r="O771" s="19">
        <f>((H771-1)*(1-(IF(I771="no",0,'month 2'!$B$3)))+1)</f>
        <v>5.0000000000000044E-2</v>
      </c>
      <c r="P771" s="19">
        <f t="shared" si="12"/>
        <v>0</v>
      </c>
      <c r="Q7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1" s="20">
        <f>IF(ISBLANK(N771),,IF(ISBLANK(H771),,(IF(N771="WON-EW",((((O771-1)*K771)*'month 2'!$B$2)+('month 2'!$B$2*(O771-1))),IF(N771="WON",((((O771-1)*K771)*'month 2'!$B$2)+('month 2'!$B$2*(O771-1))),IF(N771="PLACED",((((O771-1)*K771)*'month 2'!$B$2)-'month 2'!$B$2),IF(K771=0,-'month 2'!$B$2,IF(K771=0,-'month 2'!$B$2,-('month 2'!$B$2*2)))))))*D771))</f>
        <v>0</v>
      </c>
    </row>
    <row r="772" spans="9:18" ht="15" x14ac:dyDescent="0.2">
      <c r="I772" s="10"/>
      <c r="J772" s="10"/>
      <c r="K772" s="10"/>
      <c r="N772" s="7"/>
      <c r="O772" s="19">
        <f>((H772-1)*(1-(IF(I772="no",0,'month 2'!$B$3)))+1)</f>
        <v>5.0000000000000044E-2</v>
      </c>
      <c r="P772" s="19">
        <f t="shared" si="12"/>
        <v>0</v>
      </c>
      <c r="Q7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2" s="20">
        <f>IF(ISBLANK(N772),,IF(ISBLANK(H772),,(IF(N772="WON-EW",((((O772-1)*K772)*'month 2'!$B$2)+('month 2'!$B$2*(O772-1))),IF(N772="WON",((((O772-1)*K772)*'month 2'!$B$2)+('month 2'!$B$2*(O772-1))),IF(N772="PLACED",((((O772-1)*K772)*'month 2'!$B$2)-'month 2'!$B$2),IF(K772=0,-'month 2'!$B$2,IF(K772=0,-'month 2'!$B$2,-('month 2'!$B$2*2)))))))*D772))</f>
        <v>0</v>
      </c>
    </row>
    <row r="773" spans="9:18" ht="15" x14ac:dyDescent="0.2">
      <c r="I773" s="10"/>
      <c r="J773" s="10"/>
      <c r="K773" s="10"/>
      <c r="N773" s="7"/>
      <c r="O773" s="19">
        <f>((H773-1)*(1-(IF(I773="no",0,'month 2'!$B$3)))+1)</f>
        <v>5.0000000000000044E-2</v>
      </c>
      <c r="P773" s="19">
        <f t="shared" si="12"/>
        <v>0</v>
      </c>
      <c r="Q7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3" s="20">
        <f>IF(ISBLANK(N773),,IF(ISBLANK(H773),,(IF(N773="WON-EW",((((O773-1)*K773)*'month 2'!$B$2)+('month 2'!$B$2*(O773-1))),IF(N773="WON",((((O773-1)*K773)*'month 2'!$B$2)+('month 2'!$B$2*(O773-1))),IF(N773="PLACED",((((O773-1)*K773)*'month 2'!$B$2)-'month 2'!$B$2),IF(K773=0,-'month 2'!$B$2,IF(K773=0,-'month 2'!$B$2,-('month 2'!$B$2*2)))))))*D773))</f>
        <v>0</v>
      </c>
    </row>
    <row r="774" spans="9:18" ht="15" x14ac:dyDescent="0.2">
      <c r="I774" s="10"/>
      <c r="J774" s="10"/>
      <c r="K774" s="10"/>
      <c r="N774" s="7"/>
      <c r="O774" s="19">
        <f>((H774-1)*(1-(IF(I774="no",0,'month 2'!$B$3)))+1)</f>
        <v>5.0000000000000044E-2</v>
      </c>
      <c r="P774" s="19">
        <f t="shared" si="12"/>
        <v>0</v>
      </c>
      <c r="Q7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4" s="20">
        <f>IF(ISBLANK(N774),,IF(ISBLANK(H774),,(IF(N774="WON-EW",((((O774-1)*K774)*'month 2'!$B$2)+('month 2'!$B$2*(O774-1))),IF(N774="WON",((((O774-1)*K774)*'month 2'!$B$2)+('month 2'!$B$2*(O774-1))),IF(N774="PLACED",((((O774-1)*K774)*'month 2'!$B$2)-'month 2'!$B$2),IF(K774=0,-'month 2'!$B$2,IF(K774=0,-'month 2'!$B$2,-('month 2'!$B$2*2)))))))*D774))</f>
        <v>0</v>
      </c>
    </row>
    <row r="775" spans="9:18" ht="15" x14ac:dyDescent="0.2">
      <c r="I775" s="10"/>
      <c r="J775" s="10"/>
      <c r="K775" s="10"/>
      <c r="N775" s="7"/>
      <c r="O775" s="19">
        <f>((H775-1)*(1-(IF(I775="no",0,'month 2'!$B$3)))+1)</f>
        <v>5.0000000000000044E-2</v>
      </c>
      <c r="P775" s="19">
        <f t="shared" si="12"/>
        <v>0</v>
      </c>
      <c r="Q7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5" s="20">
        <f>IF(ISBLANK(N775),,IF(ISBLANK(H775),,(IF(N775="WON-EW",((((O775-1)*K775)*'month 2'!$B$2)+('month 2'!$B$2*(O775-1))),IF(N775="WON",((((O775-1)*K775)*'month 2'!$B$2)+('month 2'!$B$2*(O775-1))),IF(N775="PLACED",((((O775-1)*K775)*'month 2'!$B$2)-'month 2'!$B$2),IF(K775=0,-'month 2'!$B$2,IF(K775=0,-'month 2'!$B$2,-('month 2'!$B$2*2)))))))*D775))</f>
        <v>0</v>
      </c>
    </row>
    <row r="776" spans="9:18" ht="15" x14ac:dyDescent="0.2">
      <c r="I776" s="10"/>
      <c r="J776" s="10"/>
      <c r="K776" s="10"/>
      <c r="N776" s="7"/>
      <c r="O776" s="19">
        <f>((H776-1)*(1-(IF(I776="no",0,'month 2'!$B$3)))+1)</f>
        <v>5.0000000000000044E-2</v>
      </c>
      <c r="P776" s="19">
        <f t="shared" si="12"/>
        <v>0</v>
      </c>
      <c r="Q7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6" s="20">
        <f>IF(ISBLANK(N776),,IF(ISBLANK(H776),,(IF(N776="WON-EW",((((O776-1)*K776)*'month 2'!$B$2)+('month 2'!$B$2*(O776-1))),IF(N776="WON",((((O776-1)*K776)*'month 2'!$B$2)+('month 2'!$B$2*(O776-1))),IF(N776="PLACED",((((O776-1)*K776)*'month 2'!$B$2)-'month 2'!$B$2),IF(K776=0,-'month 2'!$B$2,IF(K776=0,-'month 2'!$B$2,-('month 2'!$B$2*2)))))))*D776))</f>
        <v>0</v>
      </c>
    </row>
    <row r="777" spans="9:18" ht="15" x14ac:dyDescent="0.2">
      <c r="I777" s="10"/>
      <c r="J777" s="10"/>
      <c r="K777" s="10"/>
      <c r="N777" s="7"/>
      <c r="O777" s="19">
        <f>((H777-1)*(1-(IF(I777="no",0,'month 2'!$B$3)))+1)</f>
        <v>5.0000000000000044E-2</v>
      </c>
      <c r="P777" s="19">
        <f t="shared" si="12"/>
        <v>0</v>
      </c>
      <c r="Q7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7" s="20">
        <f>IF(ISBLANK(N777),,IF(ISBLANK(H777),,(IF(N777="WON-EW",((((O777-1)*K777)*'month 2'!$B$2)+('month 2'!$B$2*(O777-1))),IF(N777="WON",((((O777-1)*K777)*'month 2'!$B$2)+('month 2'!$B$2*(O777-1))),IF(N777="PLACED",((((O777-1)*K777)*'month 2'!$B$2)-'month 2'!$B$2),IF(K777=0,-'month 2'!$B$2,IF(K777=0,-'month 2'!$B$2,-('month 2'!$B$2*2)))))))*D777))</f>
        <v>0</v>
      </c>
    </row>
    <row r="778" spans="9:18" ht="15" x14ac:dyDescent="0.2">
      <c r="I778" s="10"/>
      <c r="J778" s="10"/>
      <c r="K778" s="10"/>
      <c r="N778" s="7"/>
      <c r="O778" s="19">
        <f>((H778-1)*(1-(IF(I778="no",0,'month 2'!$B$3)))+1)</f>
        <v>5.0000000000000044E-2</v>
      </c>
      <c r="P778" s="19">
        <f t="shared" si="12"/>
        <v>0</v>
      </c>
      <c r="Q7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8" s="20">
        <f>IF(ISBLANK(N778),,IF(ISBLANK(H778),,(IF(N778="WON-EW",((((O778-1)*K778)*'month 2'!$B$2)+('month 2'!$B$2*(O778-1))),IF(N778="WON",((((O778-1)*K778)*'month 2'!$B$2)+('month 2'!$B$2*(O778-1))),IF(N778="PLACED",((((O778-1)*K778)*'month 2'!$B$2)-'month 2'!$B$2),IF(K778=0,-'month 2'!$B$2,IF(K778=0,-'month 2'!$B$2,-('month 2'!$B$2*2)))))))*D778))</f>
        <v>0</v>
      </c>
    </row>
    <row r="779" spans="9:18" ht="15" x14ac:dyDescent="0.2">
      <c r="I779" s="10"/>
      <c r="J779" s="10"/>
      <c r="K779" s="10"/>
      <c r="N779" s="7"/>
      <c r="O779" s="19">
        <f>((H779-1)*(1-(IF(I779="no",0,'month 2'!$B$3)))+1)</f>
        <v>5.0000000000000044E-2</v>
      </c>
      <c r="P779" s="19">
        <f t="shared" si="12"/>
        <v>0</v>
      </c>
      <c r="Q7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9" s="20">
        <f>IF(ISBLANK(N779),,IF(ISBLANK(H779),,(IF(N779="WON-EW",((((O779-1)*K779)*'month 2'!$B$2)+('month 2'!$B$2*(O779-1))),IF(N779="WON",((((O779-1)*K779)*'month 2'!$B$2)+('month 2'!$B$2*(O779-1))),IF(N779="PLACED",((((O779-1)*K779)*'month 2'!$B$2)-'month 2'!$B$2),IF(K779=0,-'month 2'!$B$2,IF(K779=0,-'month 2'!$B$2,-('month 2'!$B$2*2)))))))*D779))</f>
        <v>0</v>
      </c>
    </row>
    <row r="780" spans="9:18" ht="15" x14ac:dyDescent="0.2">
      <c r="I780" s="10"/>
      <c r="J780" s="10"/>
      <c r="K780" s="10"/>
      <c r="N780" s="7"/>
      <c r="O780" s="19">
        <f>((H780-1)*(1-(IF(I780="no",0,'month 2'!$B$3)))+1)</f>
        <v>5.0000000000000044E-2</v>
      </c>
      <c r="P780" s="19">
        <f t="shared" si="12"/>
        <v>0</v>
      </c>
      <c r="Q7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0" s="20">
        <f>IF(ISBLANK(N780),,IF(ISBLANK(H780),,(IF(N780="WON-EW",((((O780-1)*K780)*'month 2'!$B$2)+('month 2'!$B$2*(O780-1))),IF(N780="WON",((((O780-1)*K780)*'month 2'!$B$2)+('month 2'!$B$2*(O780-1))),IF(N780="PLACED",((((O780-1)*K780)*'month 2'!$B$2)-'month 2'!$B$2),IF(K780=0,-'month 2'!$B$2,IF(K780=0,-'month 2'!$B$2,-('month 2'!$B$2*2)))))))*D780))</f>
        <v>0</v>
      </c>
    </row>
    <row r="781" spans="9:18" ht="15" x14ac:dyDescent="0.2">
      <c r="I781" s="10"/>
      <c r="J781" s="10"/>
      <c r="K781" s="10"/>
      <c r="N781" s="7"/>
      <c r="O781" s="19">
        <f>((H781-1)*(1-(IF(I781="no",0,'month 2'!$B$3)))+1)</f>
        <v>5.0000000000000044E-2</v>
      </c>
      <c r="P781" s="19">
        <f t="shared" si="12"/>
        <v>0</v>
      </c>
      <c r="Q7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1" s="20">
        <f>IF(ISBLANK(N781),,IF(ISBLANK(H781),,(IF(N781="WON-EW",((((O781-1)*K781)*'month 2'!$B$2)+('month 2'!$B$2*(O781-1))),IF(N781="WON",((((O781-1)*K781)*'month 2'!$B$2)+('month 2'!$B$2*(O781-1))),IF(N781="PLACED",((((O781-1)*K781)*'month 2'!$B$2)-'month 2'!$B$2),IF(K781=0,-'month 2'!$B$2,IF(K781=0,-'month 2'!$B$2,-('month 2'!$B$2*2)))))))*D781))</f>
        <v>0</v>
      </c>
    </row>
    <row r="782" spans="9:18" ht="15" x14ac:dyDescent="0.2">
      <c r="I782" s="10"/>
      <c r="J782" s="10"/>
      <c r="K782" s="10"/>
      <c r="N782" s="7"/>
      <c r="O782" s="19">
        <f>((H782-1)*(1-(IF(I782="no",0,'month 2'!$B$3)))+1)</f>
        <v>5.0000000000000044E-2</v>
      </c>
      <c r="P782" s="19">
        <f t="shared" si="12"/>
        <v>0</v>
      </c>
      <c r="Q7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2" s="20">
        <f>IF(ISBLANK(N782),,IF(ISBLANK(H782),,(IF(N782="WON-EW",((((O782-1)*K782)*'month 2'!$B$2)+('month 2'!$B$2*(O782-1))),IF(N782="WON",((((O782-1)*K782)*'month 2'!$B$2)+('month 2'!$B$2*(O782-1))),IF(N782="PLACED",((((O782-1)*K782)*'month 2'!$B$2)-'month 2'!$B$2),IF(K782=0,-'month 2'!$B$2,IF(K782=0,-'month 2'!$B$2,-('month 2'!$B$2*2)))))))*D782))</f>
        <v>0</v>
      </c>
    </row>
    <row r="783" spans="9:18" ht="15" x14ac:dyDescent="0.2">
      <c r="I783" s="10"/>
      <c r="J783" s="10"/>
      <c r="K783" s="10"/>
      <c r="N783" s="7"/>
      <c r="O783" s="19">
        <f>((H783-1)*(1-(IF(I783="no",0,'month 2'!$B$3)))+1)</f>
        <v>5.0000000000000044E-2</v>
      </c>
      <c r="P783" s="19">
        <f t="shared" si="12"/>
        <v>0</v>
      </c>
      <c r="Q7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3" s="20">
        <f>IF(ISBLANK(N783),,IF(ISBLANK(H783),,(IF(N783="WON-EW",((((O783-1)*K783)*'month 2'!$B$2)+('month 2'!$B$2*(O783-1))),IF(N783="WON",((((O783-1)*K783)*'month 2'!$B$2)+('month 2'!$B$2*(O783-1))),IF(N783="PLACED",((((O783-1)*K783)*'month 2'!$B$2)-'month 2'!$B$2),IF(K783=0,-'month 2'!$B$2,IF(K783=0,-'month 2'!$B$2,-('month 2'!$B$2*2)))))))*D783))</f>
        <v>0</v>
      </c>
    </row>
    <row r="784" spans="9:18" ht="15" x14ac:dyDescent="0.2">
      <c r="I784" s="10"/>
      <c r="J784" s="10"/>
      <c r="K784" s="10"/>
      <c r="N784" s="7"/>
      <c r="O784" s="19">
        <f>((H784-1)*(1-(IF(I784="no",0,'month 2'!$B$3)))+1)</f>
        <v>5.0000000000000044E-2</v>
      </c>
      <c r="P784" s="19">
        <f t="shared" si="12"/>
        <v>0</v>
      </c>
      <c r="Q7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4" s="20">
        <f>IF(ISBLANK(N784),,IF(ISBLANK(H784),,(IF(N784="WON-EW",((((O784-1)*K784)*'month 2'!$B$2)+('month 2'!$B$2*(O784-1))),IF(N784="WON",((((O784-1)*K784)*'month 2'!$B$2)+('month 2'!$B$2*(O784-1))),IF(N784="PLACED",((((O784-1)*K784)*'month 2'!$B$2)-'month 2'!$B$2),IF(K784=0,-'month 2'!$B$2,IF(K784=0,-'month 2'!$B$2,-('month 2'!$B$2*2)))))))*D784))</f>
        <v>0</v>
      </c>
    </row>
    <row r="785" spans="9:18" ht="15" x14ac:dyDescent="0.2">
      <c r="I785" s="10"/>
      <c r="J785" s="10"/>
      <c r="K785" s="10"/>
      <c r="N785" s="7"/>
      <c r="O785" s="19">
        <f>((H785-1)*(1-(IF(I785="no",0,'month 2'!$B$3)))+1)</f>
        <v>5.0000000000000044E-2</v>
      </c>
      <c r="P785" s="19">
        <f t="shared" si="12"/>
        <v>0</v>
      </c>
      <c r="Q7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5" s="20">
        <f>IF(ISBLANK(N785),,IF(ISBLANK(H785),,(IF(N785="WON-EW",((((O785-1)*K785)*'month 2'!$B$2)+('month 2'!$B$2*(O785-1))),IF(N785="WON",((((O785-1)*K785)*'month 2'!$B$2)+('month 2'!$B$2*(O785-1))),IF(N785="PLACED",((((O785-1)*K785)*'month 2'!$B$2)-'month 2'!$B$2),IF(K785=0,-'month 2'!$B$2,IF(K785=0,-'month 2'!$B$2,-('month 2'!$B$2*2)))))))*D785))</f>
        <v>0</v>
      </c>
    </row>
    <row r="786" spans="9:18" ht="15" x14ac:dyDescent="0.2">
      <c r="I786" s="10"/>
      <c r="J786" s="10"/>
      <c r="K786" s="10"/>
      <c r="N786" s="7"/>
      <c r="O786" s="19">
        <f>((H786-1)*(1-(IF(I786="no",0,'month 2'!$B$3)))+1)</f>
        <v>5.0000000000000044E-2</v>
      </c>
      <c r="P786" s="19">
        <f t="shared" si="12"/>
        <v>0</v>
      </c>
      <c r="Q7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6" s="20">
        <f>IF(ISBLANK(N786),,IF(ISBLANK(H786),,(IF(N786="WON-EW",((((O786-1)*K786)*'month 2'!$B$2)+('month 2'!$B$2*(O786-1))),IF(N786="WON",((((O786-1)*K786)*'month 2'!$B$2)+('month 2'!$B$2*(O786-1))),IF(N786="PLACED",((((O786-1)*K786)*'month 2'!$B$2)-'month 2'!$B$2),IF(K786=0,-'month 2'!$B$2,IF(K786=0,-'month 2'!$B$2,-('month 2'!$B$2*2)))))))*D786))</f>
        <v>0</v>
      </c>
    </row>
    <row r="787" spans="9:18" ht="15" x14ac:dyDescent="0.2">
      <c r="I787" s="10"/>
      <c r="J787" s="10"/>
      <c r="K787" s="10"/>
      <c r="N787" s="7"/>
      <c r="O787" s="19">
        <f>((H787-1)*(1-(IF(I787="no",0,'month 2'!$B$3)))+1)</f>
        <v>5.0000000000000044E-2</v>
      </c>
      <c r="P787" s="19">
        <f t="shared" si="12"/>
        <v>0</v>
      </c>
      <c r="Q7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7" s="20">
        <f>IF(ISBLANK(N787),,IF(ISBLANK(H787),,(IF(N787="WON-EW",((((O787-1)*K787)*'month 2'!$B$2)+('month 2'!$B$2*(O787-1))),IF(N787="WON",((((O787-1)*K787)*'month 2'!$B$2)+('month 2'!$B$2*(O787-1))),IF(N787="PLACED",((((O787-1)*K787)*'month 2'!$B$2)-'month 2'!$B$2),IF(K787=0,-'month 2'!$B$2,IF(K787=0,-'month 2'!$B$2,-('month 2'!$B$2*2)))))))*D787))</f>
        <v>0</v>
      </c>
    </row>
    <row r="788" spans="9:18" ht="15" x14ac:dyDescent="0.2">
      <c r="I788" s="10"/>
      <c r="J788" s="10"/>
      <c r="K788" s="10"/>
      <c r="N788" s="7"/>
      <c r="O788" s="19">
        <f>((H788-1)*(1-(IF(I788="no",0,'month 2'!$B$3)))+1)</f>
        <v>5.0000000000000044E-2</v>
      </c>
      <c r="P788" s="19">
        <f t="shared" si="12"/>
        <v>0</v>
      </c>
      <c r="Q7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8" s="20">
        <f>IF(ISBLANK(N788),,IF(ISBLANK(H788),,(IF(N788="WON-EW",((((O788-1)*K788)*'month 2'!$B$2)+('month 2'!$B$2*(O788-1))),IF(N788="WON",((((O788-1)*K788)*'month 2'!$B$2)+('month 2'!$B$2*(O788-1))),IF(N788="PLACED",((((O788-1)*K788)*'month 2'!$B$2)-'month 2'!$B$2),IF(K788=0,-'month 2'!$B$2,IF(K788=0,-'month 2'!$B$2,-('month 2'!$B$2*2)))))))*D788))</f>
        <v>0</v>
      </c>
    </row>
    <row r="789" spans="9:18" ht="15" x14ac:dyDescent="0.2">
      <c r="I789" s="10"/>
      <c r="J789" s="10"/>
      <c r="K789" s="10"/>
      <c r="N789" s="7"/>
      <c r="O789" s="19">
        <f>((H789-1)*(1-(IF(I789="no",0,'month 2'!$B$3)))+1)</f>
        <v>5.0000000000000044E-2</v>
      </c>
      <c r="P789" s="19">
        <f t="shared" si="12"/>
        <v>0</v>
      </c>
      <c r="Q7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9" s="20">
        <f>IF(ISBLANK(N789),,IF(ISBLANK(H789),,(IF(N789="WON-EW",((((O789-1)*K789)*'month 2'!$B$2)+('month 2'!$B$2*(O789-1))),IF(N789="WON",((((O789-1)*K789)*'month 2'!$B$2)+('month 2'!$B$2*(O789-1))),IF(N789="PLACED",((((O789-1)*K789)*'month 2'!$B$2)-'month 2'!$B$2),IF(K789=0,-'month 2'!$B$2,IF(K789=0,-'month 2'!$B$2,-('month 2'!$B$2*2)))))))*D789))</f>
        <v>0</v>
      </c>
    </row>
    <row r="790" spans="9:18" ht="15" x14ac:dyDescent="0.2">
      <c r="I790" s="10"/>
      <c r="J790" s="10"/>
      <c r="K790" s="10"/>
      <c r="N790" s="7"/>
      <c r="O790" s="19">
        <f>((H790-1)*(1-(IF(I790="no",0,'month 2'!$B$3)))+1)</f>
        <v>5.0000000000000044E-2</v>
      </c>
      <c r="P790" s="19">
        <f t="shared" si="12"/>
        <v>0</v>
      </c>
      <c r="Q7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0" s="20">
        <f>IF(ISBLANK(N790),,IF(ISBLANK(H790),,(IF(N790="WON-EW",((((O790-1)*K790)*'month 2'!$B$2)+('month 2'!$B$2*(O790-1))),IF(N790="WON",((((O790-1)*K790)*'month 2'!$B$2)+('month 2'!$B$2*(O790-1))),IF(N790="PLACED",((((O790-1)*K790)*'month 2'!$B$2)-'month 2'!$B$2),IF(K790=0,-'month 2'!$B$2,IF(K790=0,-'month 2'!$B$2,-('month 2'!$B$2*2)))))))*D790))</f>
        <v>0</v>
      </c>
    </row>
    <row r="791" spans="9:18" ht="15" x14ac:dyDescent="0.2">
      <c r="I791" s="10"/>
      <c r="J791" s="10"/>
      <c r="K791" s="10"/>
      <c r="N791" s="7"/>
      <c r="O791" s="19">
        <f>((H791-1)*(1-(IF(I791="no",0,'month 2'!$B$3)))+1)</f>
        <v>5.0000000000000044E-2</v>
      </c>
      <c r="P791" s="19">
        <f t="shared" si="12"/>
        <v>0</v>
      </c>
      <c r="Q7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1" s="20">
        <f>IF(ISBLANK(N791),,IF(ISBLANK(H791),,(IF(N791="WON-EW",((((O791-1)*K791)*'month 2'!$B$2)+('month 2'!$B$2*(O791-1))),IF(N791="WON",((((O791-1)*K791)*'month 2'!$B$2)+('month 2'!$B$2*(O791-1))),IF(N791="PLACED",((((O791-1)*K791)*'month 2'!$B$2)-'month 2'!$B$2),IF(K791=0,-'month 2'!$B$2,IF(K791=0,-'month 2'!$B$2,-('month 2'!$B$2*2)))))))*D791))</f>
        <v>0</v>
      </c>
    </row>
    <row r="792" spans="9:18" ht="15" x14ac:dyDescent="0.2">
      <c r="I792" s="10"/>
      <c r="J792" s="10"/>
      <c r="K792" s="10"/>
      <c r="N792" s="7"/>
      <c r="O792" s="19">
        <f>((H792-1)*(1-(IF(I792="no",0,'month 2'!$B$3)))+1)</f>
        <v>5.0000000000000044E-2</v>
      </c>
      <c r="P792" s="19">
        <f t="shared" si="12"/>
        <v>0</v>
      </c>
      <c r="Q7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2" s="20">
        <f>IF(ISBLANK(N792),,IF(ISBLANK(H792),,(IF(N792="WON-EW",((((O792-1)*K792)*'month 2'!$B$2)+('month 2'!$B$2*(O792-1))),IF(N792="WON",((((O792-1)*K792)*'month 2'!$B$2)+('month 2'!$B$2*(O792-1))),IF(N792="PLACED",((((O792-1)*K792)*'month 2'!$B$2)-'month 2'!$B$2),IF(K792=0,-'month 2'!$B$2,IF(K792=0,-'month 2'!$B$2,-('month 2'!$B$2*2)))))))*D792))</f>
        <v>0</v>
      </c>
    </row>
    <row r="793" spans="9:18" ht="15" x14ac:dyDescent="0.2">
      <c r="I793" s="10"/>
      <c r="J793" s="10"/>
      <c r="K793" s="10"/>
      <c r="N793" s="7"/>
      <c r="O793" s="19">
        <f>((H793-1)*(1-(IF(I793="no",0,'month 2'!$B$3)))+1)</f>
        <v>5.0000000000000044E-2</v>
      </c>
      <c r="P793" s="19">
        <f t="shared" si="12"/>
        <v>0</v>
      </c>
      <c r="Q7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3" s="20">
        <f>IF(ISBLANK(N793),,IF(ISBLANK(H793),,(IF(N793="WON-EW",((((O793-1)*K793)*'month 2'!$B$2)+('month 2'!$B$2*(O793-1))),IF(N793="WON",((((O793-1)*K793)*'month 2'!$B$2)+('month 2'!$B$2*(O793-1))),IF(N793="PLACED",((((O793-1)*K793)*'month 2'!$B$2)-'month 2'!$B$2),IF(K793=0,-'month 2'!$B$2,IF(K793=0,-'month 2'!$B$2,-('month 2'!$B$2*2)))))))*D793))</f>
        <v>0</v>
      </c>
    </row>
    <row r="794" spans="9:18" ht="15" x14ac:dyDescent="0.2">
      <c r="I794" s="10"/>
      <c r="J794" s="10"/>
      <c r="K794" s="10"/>
      <c r="N794" s="7"/>
      <c r="O794" s="19">
        <f>((H794-1)*(1-(IF(I794="no",0,'month 2'!$B$3)))+1)</f>
        <v>5.0000000000000044E-2</v>
      </c>
      <c r="P794" s="19">
        <f t="shared" si="12"/>
        <v>0</v>
      </c>
      <c r="Q7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4" s="20">
        <f>IF(ISBLANK(N794),,IF(ISBLANK(H794),,(IF(N794="WON-EW",((((O794-1)*K794)*'month 2'!$B$2)+('month 2'!$B$2*(O794-1))),IF(N794="WON",((((O794-1)*K794)*'month 2'!$B$2)+('month 2'!$B$2*(O794-1))),IF(N794="PLACED",((((O794-1)*K794)*'month 2'!$B$2)-'month 2'!$B$2),IF(K794=0,-'month 2'!$B$2,IF(K794=0,-'month 2'!$B$2,-('month 2'!$B$2*2)))))))*D794))</f>
        <v>0</v>
      </c>
    </row>
    <row r="795" spans="9:18" ht="15" x14ac:dyDescent="0.2">
      <c r="I795" s="10"/>
      <c r="J795" s="10"/>
      <c r="K795" s="10"/>
      <c r="N795" s="7"/>
      <c r="O795" s="19">
        <f>((H795-1)*(1-(IF(I795="no",0,'month 2'!$B$3)))+1)</f>
        <v>5.0000000000000044E-2</v>
      </c>
      <c r="P795" s="19">
        <f t="shared" si="12"/>
        <v>0</v>
      </c>
      <c r="Q7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5" s="20">
        <f>IF(ISBLANK(N795),,IF(ISBLANK(H795),,(IF(N795="WON-EW",((((O795-1)*K795)*'month 2'!$B$2)+('month 2'!$B$2*(O795-1))),IF(N795="WON",((((O795-1)*K795)*'month 2'!$B$2)+('month 2'!$B$2*(O795-1))),IF(N795="PLACED",((((O795-1)*K795)*'month 2'!$B$2)-'month 2'!$B$2),IF(K795=0,-'month 2'!$B$2,IF(K795=0,-'month 2'!$B$2,-('month 2'!$B$2*2)))))))*D795))</f>
        <v>0</v>
      </c>
    </row>
    <row r="796" spans="9:18" ht="15" x14ac:dyDescent="0.2">
      <c r="I796" s="10"/>
      <c r="J796" s="10"/>
      <c r="K796" s="10"/>
      <c r="N796" s="7"/>
      <c r="O796" s="19">
        <f>((H796-1)*(1-(IF(I796="no",0,'month 2'!$B$3)))+1)</f>
        <v>5.0000000000000044E-2</v>
      </c>
      <c r="P796" s="19">
        <f t="shared" si="12"/>
        <v>0</v>
      </c>
      <c r="Q7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6" s="20">
        <f>IF(ISBLANK(N796),,IF(ISBLANK(H796),,(IF(N796="WON-EW",((((O796-1)*K796)*'month 2'!$B$2)+('month 2'!$B$2*(O796-1))),IF(N796="WON",((((O796-1)*K796)*'month 2'!$B$2)+('month 2'!$B$2*(O796-1))),IF(N796="PLACED",((((O796-1)*K796)*'month 2'!$B$2)-'month 2'!$B$2),IF(K796=0,-'month 2'!$B$2,IF(K796=0,-'month 2'!$B$2,-('month 2'!$B$2*2)))))))*D796))</f>
        <v>0</v>
      </c>
    </row>
    <row r="797" spans="9:18" ht="15" x14ac:dyDescent="0.2">
      <c r="I797" s="10"/>
      <c r="J797" s="10"/>
      <c r="K797" s="10"/>
      <c r="N797" s="7"/>
      <c r="O797" s="19">
        <f>((H797-1)*(1-(IF(I797="no",0,'month 2'!$B$3)))+1)</f>
        <v>5.0000000000000044E-2</v>
      </c>
      <c r="P797" s="19">
        <f t="shared" si="12"/>
        <v>0</v>
      </c>
      <c r="Q7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7" s="20">
        <f>IF(ISBLANK(N797),,IF(ISBLANK(H797),,(IF(N797="WON-EW",((((O797-1)*K797)*'month 2'!$B$2)+('month 2'!$B$2*(O797-1))),IF(N797="WON",((((O797-1)*K797)*'month 2'!$B$2)+('month 2'!$B$2*(O797-1))),IF(N797="PLACED",((((O797-1)*K797)*'month 2'!$B$2)-'month 2'!$B$2),IF(K797=0,-'month 2'!$B$2,IF(K797=0,-'month 2'!$B$2,-('month 2'!$B$2*2)))))))*D797))</f>
        <v>0</v>
      </c>
    </row>
    <row r="798" spans="9:18" ht="15" x14ac:dyDescent="0.2">
      <c r="I798" s="10"/>
      <c r="J798" s="10"/>
      <c r="K798" s="10"/>
      <c r="N798" s="7"/>
      <c r="O798" s="19">
        <f>((H798-1)*(1-(IF(I798="no",0,'month 2'!$B$3)))+1)</f>
        <v>5.0000000000000044E-2</v>
      </c>
      <c r="P798" s="19">
        <f t="shared" si="12"/>
        <v>0</v>
      </c>
      <c r="Q7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8" s="20">
        <f>IF(ISBLANK(N798),,IF(ISBLANK(H798),,(IF(N798="WON-EW",((((O798-1)*K798)*'month 2'!$B$2)+('month 2'!$B$2*(O798-1))),IF(N798="WON",((((O798-1)*K798)*'month 2'!$B$2)+('month 2'!$B$2*(O798-1))),IF(N798="PLACED",((((O798-1)*K798)*'month 2'!$B$2)-'month 2'!$B$2),IF(K798=0,-'month 2'!$B$2,IF(K798=0,-'month 2'!$B$2,-('month 2'!$B$2*2)))))))*D798))</f>
        <v>0</v>
      </c>
    </row>
    <row r="799" spans="9:18" ht="15" x14ac:dyDescent="0.2">
      <c r="I799" s="10"/>
      <c r="J799" s="10"/>
      <c r="K799" s="10"/>
      <c r="N799" s="7"/>
      <c r="O799" s="19">
        <f>((H799-1)*(1-(IF(I799="no",0,'month 2'!$B$3)))+1)</f>
        <v>5.0000000000000044E-2</v>
      </c>
      <c r="P799" s="19">
        <f t="shared" si="12"/>
        <v>0</v>
      </c>
      <c r="Q7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9" s="20">
        <f>IF(ISBLANK(N799),,IF(ISBLANK(H799),,(IF(N799="WON-EW",((((O799-1)*K799)*'month 2'!$B$2)+('month 2'!$B$2*(O799-1))),IF(N799="WON",((((O799-1)*K799)*'month 2'!$B$2)+('month 2'!$B$2*(O799-1))),IF(N799="PLACED",((((O799-1)*K799)*'month 2'!$B$2)-'month 2'!$B$2),IF(K799=0,-'month 2'!$B$2,IF(K799=0,-'month 2'!$B$2,-('month 2'!$B$2*2)))))))*D799))</f>
        <v>0</v>
      </c>
    </row>
    <row r="800" spans="9:18" ht="15" x14ac:dyDescent="0.2">
      <c r="I800" s="10"/>
      <c r="J800" s="10"/>
      <c r="K800" s="10"/>
      <c r="N800" s="7"/>
      <c r="O800" s="19">
        <f>((H800-1)*(1-(IF(I800="no",0,'month 2'!$B$3)))+1)</f>
        <v>5.0000000000000044E-2</v>
      </c>
      <c r="P800" s="19">
        <f t="shared" si="12"/>
        <v>0</v>
      </c>
      <c r="Q8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0" s="20">
        <f>IF(ISBLANK(N800),,IF(ISBLANK(H800),,(IF(N800="WON-EW",((((O800-1)*K800)*'month 2'!$B$2)+('month 2'!$B$2*(O800-1))),IF(N800="WON",((((O800-1)*K800)*'month 2'!$B$2)+('month 2'!$B$2*(O800-1))),IF(N800="PLACED",((((O800-1)*K800)*'month 2'!$B$2)-'month 2'!$B$2),IF(K800=0,-'month 2'!$B$2,IF(K800=0,-'month 2'!$B$2,-('month 2'!$B$2*2)))))))*D800))</f>
        <v>0</v>
      </c>
    </row>
    <row r="801" spans="9:18" ht="15" x14ac:dyDescent="0.2">
      <c r="I801" s="10"/>
      <c r="J801" s="10"/>
      <c r="K801" s="10"/>
      <c r="N801" s="7"/>
      <c r="O801" s="19">
        <f>((H801-1)*(1-(IF(I801="no",0,'month 2'!$B$3)))+1)</f>
        <v>5.0000000000000044E-2</v>
      </c>
      <c r="P801" s="19">
        <f t="shared" si="12"/>
        <v>0</v>
      </c>
      <c r="Q8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1" s="20">
        <f>IF(ISBLANK(N801),,IF(ISBLANK(H801),,(IF(N801="WON-EW",((((O801-1)*K801)*'month 2'!$B$2)+('month 2'!$B$2*(O801-1))),IF(N801="WON",((((O801-1)*K801)*'month 2'!$B$2)+('month 2'!$B$2*(O801-1))),IF(N801="PLACED",((((O801-1)*K801)*'month 2'!$B$2)-'month 2'!$B$2),IF(K801=0,-'month 2'!$B$2,IF(K801=0,-'month 2'!$B$2,-('month 2'!$B$2*2)))))))*D801))</f>
        <v>0</v>
      </c>
    </row>
    <row r="802" spans="9:18" ht="15" x14ac:dyDescent="0.2">
      <c r="I802" s="10"/>
      <c r="J802" s="10"/>
      <c r="K802" s="10"/>
      <c r="N802" s="7"/>
      <c r="O802" s="19">
        <f>((H802-1)*(1-(IF(I802="no",0,'month 2'!$B$3)))+1)</f>
        <v>5.0000000000000044E-2</v>
      </c>
      <c r="P802" s="19">
        <f t="shared" si="12"/>
        <v>0</v>
      </c>
      <c r="Q8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2" s="20">
        <f>IF(ISBLANK(N802),,IF(ISBLANK(H802),,(IF(N802="WON-EW",((((O802-1)*K802)*'month 2'!$B$2)+('month 2'!$B$2*(O802-1))),IF(N802="WON",((((O802-1)*K802)*'month 2'!$B$2)+('month 2'!$B$2*(O802-1))),IF(N802="PLACED",((((O802-1)*K802)*'month 2'!$B$2)-'month 2'!$B$2),IF(K802=0,-'month 2'!$B$2,IF(K802=0,-'month 2'!$B$2,-('month 2'!$B$2*2)))))))*D802))</f>
        <v>0</v>
      </c>
    </row>
    <row r="803" spans="9:18" ht="15" x14ac:dyDescent="0.2">
      <c r="I803" s="10"/>
      <c r="J803" s="10"/>
      <c r="K803" s="10"/>
      <c r="N803" s="7"/>
      <c r="O803" s="19">
        <f>((H803-1)*(1-(IF(I803="no",0,'month 2'!$B$3)))+1)</f>
        <v>5.0000000000000044E-2</v>
      </c>
      <c r="P803" s="19">
        <f t="shared" si="12"/>
        <v>0</v>
      </c>
      <c r="Q8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3" s="20">
        <f>IF(ISBLANK(N803),,IF(ISBLANK(H803),,(IF(N803="WON-EW",((((O803-1)*K803)*'month 2'!$B$2)+('month 2'!$B$2*(O803-1))),IF(N803="WON",((((O803-1)*K803)*'month 2'!$B$2)+('month 2'!$B$2*(O803-1))),IF(N803="PLACED",((((O803-1)*K803)*'month 2'!$B$2)-'month 2'!$B$2),IF(K803=0,-'month 2'!$B$2,IF(K803=0,-'month 2'!$B$2,-('month 2'!$B$2*2)))))))*D803))</f>
        <v>0</v>
      </c>
    </row>
    <row r="804" spans="9:18" ht="15" x14ac:dyDescent="0.2">
      <c r="I804" s="10"/>
      <c r="J804" s="10"/>
      <c r="K804" s="10"/>
      <c r="N804" s="7"/>
      <c r="O804" s="19">
        <f>((H804-1)*(1-(IF(I804="no",0,'month 2'!$B$3)))+1)</f>
        <v>5.0000000000000044E-2</v>
      </c>
      <c r="P804" s="19">
        <f t="shared" si="12"/>
        <v>0</v>
      </c>
      <c r="Q8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4" s="20">
        <f>IF(ISBLANK(N804),,IF(ISBLANK(H804),,(IF(N804="WON-EW",((((O804-1)*K804)*'month 2'!$B$2)+('month 2'!$B$2*(O804-1))),IF(N804="WON",((((O804-1)*K804)*'month 2'!$B$2)+('month 2'!$B$2*(O804-1))),IF(N804="PLACED",((((O804-1)*K804)*'month 2'!$B$2)-'month 2'!$B$2),IF(K804=0,-'month 2'!$B$2,IF(K804=0,-'month 2'!$B$2,-('month 2'!$B$2*2)))))))*D804))</f>
        <v>0</v>
      </c>
    </row>
    <row r="805" spans="9:18" ht="15" x14ac:dyDescent="0.2">
      <c r="I805" s="10"/>
      <c r="J805" s="10"/>
      <c r="K805" s="10"/>
      <c r="N805" s="7"/>
      <c r="O805" s="19">
        <f>((H805-1)*(1-(IF(I805="no",0,'month 2'!$B$3)))+1)</f>
        <v>5.0000000000000044E-2</v>
      </c>
      <c r="P805" s="19">
        <f t="shared" si="12"/>
        <v>0</v>
      </c>
      <c r="Q8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5" s="20">
        <f>IF(ISBLANK(N805),,IF(ISBLANK(H805),,(IF(N805="WON-EW",((((O805-1)*K805)*'month 2'!$B$2)+('month 2'!$B$2*(O805-1))),IF(N805="WON",((((O805-1)*K805)*'month 2'!$B$2)+('month 2'!$B$2*(O805-1))),IF(N805="PLACED",((((O805-1)*K805)*'month 2'!$B$2)-'month 2'!$B$2),IF(K805=0,-'month 2'!$B$2,IF(K805=0,-'month 2'!$B$2,-('month 2'!$B$2*2)))))))*D805))</f>
        <v>0</v>
      </c>
    </row>
    <row r="806" spans="9:18" ht="15" x14ac:dyDescent="0.2">
      <c r="I806" s="10"/>
      <c r="J806" s="10"/>
      <c r="K806" s="10"/>
      <c r="N806" s="7"/>
      <c r="O806" s="19">
        <f>((H806-1)*(1-(IF(I806="no",0,'month 2'!$B$3)))+1)</f>
        <v>5.0000000000000044E-2</v>
      </c>
      <c r="P806" s="19">
        <f t="shared" si="12"/>
        <v>0</v>
      </c>
      <c r="Q8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6" s="20">
        <f>IF(ISBLANK(N806),,IF(ISBLANK(H806),,(IF(N806="WON-EW",((((O806-1)*K806)*'month 2'!$B$2)+('month 2'!$B$2*(O806-1))),IF(N806="WON",((((O806-1)*K806)*'month 2'!$B$2)+('month 2'!$B$2*(O806-1))),IF(N806="PLACED",((((O806-1)*K806)*'month 2'!$B$2)-'month 2'!$B$2),IF(K806=0,-'month 2'!$B$2,IF(K806=0,-'month 2'!$B$2,-('month 2'!$B$2*2)))))))*D806))</f>
        <v>0</v>
      </c>
    </row>
    <row r="807" spans="9:18" ht="15" x14ac:dyDescent="0.2">
      <c r="I807" s="10"/>
      <c r="J807" s="10"/>
      <c r="K807" s="10"/>
      <c r="N807" s="7"/>
      <c r="O807" s="19">
        <f>((H807-1)*(1-(IF(I807="no",0,'month 2'!$B$3)))+1)</f>
        <v>5.0000000000000044E-2</v>
      </c>
      <c r="P807" s="19">
        <f t="shared" si="12"/>
        <v>0</v>
      </c>
      <c r="Q8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7" s="20">
        <f>IF(ISBLANK(N807),,IF(ISBLANK(H807),,(IF(N807="WON-EW",((((O807-1)*K807)*'month 2'!$B$2)+('month 2'!$B$2*(O807-1))),IF(N807="WON",((((O807-1)*K807)*'month 2'!$B$2)+('month 2'!$B$2*(O807-1))),IF(N807="PLACED",((((O807-1)*K807)*'month 2'!$B$2)-'month 2'!$B$2),IF(K807=0,-'month 2'!$B$2,IF(K807=0,-'month 2'!$B$2,-('month 2'!$B$2*2)))))))*D807))</f>
        <v>0</v>
      </c>
    </row>
    <row r="808" spans="9:18" ht="15" x14ac:dyDescent="0.2">
      <c r="I808" s="10"/>
      <c r="J808" s="10"/>
      <c r="K808" s="10"/>
      <c r="N808" s="7"/>
      <c r="O808" s="19">
        <f>((H808-1)*(1-(IF(I808="no",0,'month 2'!$B$3)))+1)</f>
        <v>5.0000000000000044E-2</v>
      </c>
      <c r="P808" s="19">
        <f t="shared" si="12"/>
        <v>0</v>
      </c>
      <c r="Q8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8" s="20">
        <f>IF(ISBLANK(N808),,IF(ISBLANK(H808),,(IF(N808="WON-EW",((((O808-1)*K808)*'month 2'!$B$2)+('month 2'!$B$2*(O808-1))),IF(N808="WON",((((O808-1)*K808)*'month 2'!$B$2)+('month 2'!$B$2*(O808-1))),IF(N808="PLACED",((((O808-1)*K808)*'month 2'!$B$2)-'month 2'!$B$2),IF(K808=0,-'month 2'!$B$2,IF(K808=0,-'month 2'!$B$2,-('month 2'!$B$2*2)))))))*D808))</f>
        <v>0</v>
      </c>
    </row>
    <row r="809" spans="9:18" ht="15" x14ac:dyDescent="0.2">
      <c r="I809" s="10"/>
      <c r="J809" s="10"/>
      <c r="K809" s="10"/>
      <c r="N809" s="7"/>
      <c r="O809" s="19">
        <f>((H809-1)*(1-(IF(I809="no",0,'month 2'!$B$3)))+1)</f>
        <v>5.0000000000000044E-2</v>
      </c>
      <c r="P809" s="19">
        <f t="shared" si="12"/>
        <v>0</v>
      </c>
      <c r="Q8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9" s="20">
        <f>IF(ISBLANK(N809),,IF(ISBLANK(H809),,(IF(N809="WON-EW",((((O809-1)*K809)*'month 2'!$B$2)+('month 2'!$B$2*(O809-1))),IF(N809="WON",((((O809-1)*K809)*'month 2'!$B$2)+('month 2'!$B$2*(O809-1))),IF(N809="PLACED",((((O809-1)*K809)*'month 2'!$B$2)-'month 2'!$B$2),IF(K809=0,-'month 2'!$B$2,IF(K809=0,-'month 2'!$B$2,-('month 2'!$B$2*2)))))))*D809))</f>
        <v>0</v>
      </c>
    </row>
    <row r="810" spans="9:18" ht="15" x14ac:dyDescent="0.2">
      <c r="I810" s="10"/>
      <c r="J810" s="10"/>
      <c r="K810" s="10"/>
      <c r="N810" s="7"/>
      <c r="O810" s="19">
        <f>((H810-1)*(1-(IF(I810="no",0,'month 2'!$B$3)))+1)</f>
        <v>5.0000000000000044E-2</v>
      </c>
      <c r="P810" s="19">
        <f t="shared" si="12"/>
        <v>0</v>
      </c>
      <c r="Q8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0" s="20">
        <f>IF(ISBLANK(N810),,IF(ISBLANK(H810),,(IF(N810="WON-EW",((((O810-1)*K810)*'month 2'!$B$2)+('month 2'!$B$2*(O810-1))),IF(N810="WON",((((O810-1)*K810)*'month 2'!$B$2)+('month 2'!$B$2*(O810-1))),IF(N810="PLACED",((((O810-1)*K810)*'month 2'!$B$2)-'month 2'!$B$2),IF(K810=0,-'month 2'!$B$2,IF(K810=0,-'month 2'!$B$2,-('month 2'!$B$2*2)))))))*D810))</f>
        <v>0</v>
      </c>
    </row>
    <row r="811" spans="9:18" ht="15" x14ac:dyDescent="0.2">
      <c r="I811" s="10"/>
      <c r="J811" s="10"/>
      <c r="K811" s="10"/>
      <c r="N811" s="7"/>
      <c r="O811" s="19">
        <f>((H811-1)*(1-(IF(I811="no",0,'month 2'!$B$3)))+1)</f>
        <v>5.0000000000000044E-2</v>
      </c>
      <c r="P811" s="19">
        <f t="shared" si="12"/>
        <v>0</v>
      </c>
      <c r="Q8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1" s="20">
        <f>IF(ISBLANK(N811),,IF(ISBLANK(H811),,(IF(N811="WON-EW",((((O811-1)*K811)*'month 2'!$B$2)+('month 2'!$B$2*(O811-1))),IF(N811="WON",((((O811-1)*K811)*'month 2'!$B$2)+('month 2'!$B$2*(O811-1))),IF(N811="PLACED",((((O811-1)*K811)*'month 2'!$B$2)-'month 2'!$B$2),IF(K811=0,-'month 2'!$B$2,IF(K811=0,-'month 2'!$B$2,-('month 2'!$B$2*2)))))))*D811))</f>
        <v>0</v>
      </c>
    </row>
    <row r="812" spans="9:18" ht="15" x14ac:dyDescent="0.2">
      <c r="I812" s="10"/>
      <c r="J812" s="10"/>
      <c r="K812" s="10"/>
      <c r="N812" s="7"/>
      <c r="O812" s="19">
        <f>((H812-1)*(1-(IF(I812="no",0,'month 2'!$B$3)))+1)</f>
        <v>5.0000000000000044E-2</v>
      </c>
      <c r="P812" s="19">
        <f t="shared" si="12"/>
        <v>0</v>
      </c>
      <c r="Q8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2" s="20">
        <f>IF(ISBLANK(N812),,IF(ISBLANK(H812),,(IF(N812="WON-EW",((((O812-1)*K812)*'month 2'!$B$2)+('month 2'!$B$2*(O812-1))),IF(N812="WON",((((O812-1)*K812)*'month 2'!$B$2)+('month 2'!$B$2*(O812-1))),IF(N812="PLACED",((((O812-1)*K812)*'month 2'!$B$2)-'month 2'!$B$2),IF(K812=0,-'month 2'!$B$2,IF(K812=0,-'month 2'!$B$2,-('month 2'!$B$2*2)))))))*D812))</f>
        <v>0</v>
      </c>
    </row>
    <row r="813" spans="9:18" ht="15" x14ac:dyDescent="0.2">
      <c r="I813" s="10"/>
      <c r="J813" s="10"/>
      <c r="K813" s="10"/>
      <c r="N813" s="7"/>
      <c r="O813" s="19">
        <f>((H813-1)*(1-(IF(I813="no",0,'month 2'!$B$3)))+1)</f>
        <v>5.0000000000000044E-2</v>
      </c>
      <c r="P813" s="19">
        <f t="shared" si="12"/>
        <v>0</v>
      </c>
      <c r="Q8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3" s="20">
        <f>IF(ISBLANK(N813),,IF(ISBLANK(H813),,(IF(N813="WON-EW",((((O813-1)*K813)*'month 2'!$B$2)+('month 2'!$B$2*(O813-1))),IF(N813="WON",((((O813-1)*K813)*'month 2'!$B$2)+('month 2'!$B$2*(O813-1))),IF(N813="PLACED",((((O813-1)*K813)*'month 2'!$B$2)-'month 2'!$B$2),IF(K813=0,-'month 2'!$B$2,IF(K813=0,-'month 2'!$B$2,-('month 2'!$B$2*2)))))))*D813))</f>
        <v>0</v>
      </c>
    </row>
    <row r="814" spans="9:18" ht="15" x14ac:dyDescent="0.2">
      <c r="I814" s="10"/>
      <c r="J814" s="10"/>
      <c r="K814" s="10"/>
      <c r="N814" s="7"/>
      <c r="O814" s="19">
        <f>((H814-1)*(1-(IF(I814="no",0,'month 2'!$B$3)))+1)</f>
        <v>5.0000000000000044E-2</v>
      </c>
      <c r="P814" s="19">
        <f t="shared" ref="P814:P877" si="13">D814*IF(J814="yes",2,1)</f>
        <v>0</v>
      </c>
      <c r="Q8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4" s="20">
        <f>IF(ISBLANK(N814),,IF(ISBLANK(H814),,(IF(N814="WON-EW",((((O814-1)*K814)*'month 2'!$B$2)+('month 2'!$B$2*(O814-1))),IF(N814="WON",((((O814-1)*K814)*'month 2'!$B$2)+('month 2'!$B$2*(O814-1))),IF(N814="PLACED",((((O814-1)*K814)*'month 2'!$B$2)-'month 2'!$B$2),IF(K814=0,-'month 2'!$B$2,IF(K814=0,-'month 2'!$B$2,-('month 2'!$B$2*2)))))))*D814))</f>
        <v>0</v>
      </c>
    </row>
    <row r="815" spans="9:18" ht="15" x14ac:dyDescent="0.2">
      <c r="I815" s="10"/>
      <c r="J815" s="10"/>
      <c r="K815" s="10"/>
      <c r="N815" s="7"/>
      <c r="O815" s="19">
        <f>((H815-1)*(1-(IF(I815="no",0,'month 2'!$B$3)))+1)</f>
        <v>5.0000000000000044E-2</v>
      </c>
      <c r="P815" s="19">
        <f t="shared" si="13"/>
        <v>0</v>
      </c>
      <c r="Q8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5" s="20">
        <f>IF(ISBLANK(N815),,IF(ISBLANK(H815),,(IF(N815="WON-EW",((((O815-1)*K815)*'month 2'!$B$2)+('month 2'!$B$2*(O815-1))),IF(N815="WON",((((O815-1)*K815)*'month 2'!$B$2)+('month 2'!$B$2*(O815-1))),IF(N815="PLACED",((((O815-1)*K815)*'month 2'!$B$2)-'month 2'!$B$2),IF(K815=0,-'month 2'!$B$2,IF(K815=0,-'month 2'!$B$2,-('month 2'!$B$2*2)))))))*D815))</f>
        <v>0</v>
      </c>
    </row>
    <row r="816" spans="9:18" ht="15" x14ac:dyDescent="0.2">
      <c r="I816" s="10"/>
      <c r="J816" s="10"/>
      <c r="K816" s="10"/>
      <c r="N816" s="7"/>
      <c r="O816" s="19">
        <f>((H816-1)*(1-(IF(I816="no",0,'month 2'!$B$3)))+1)</f>
        <v>5.0000000000000044E-2</v>
      </c>
      <c r="P816" s="19">
        <f t="shared" si="13"/>
        <v>0</v>
      </c>
      <c r="Q8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6" s="20">
        <f>IF(ISBLANK(N816),,IF(ISBLANK(H816),,(IF(N816="WON-EW",((((O816-1)*K816)*'month 2'!$B$2)+('month 2'!$B$2*(O816-1))),IF(N816="WON",((((O816-1)*K816)*'month 2'!$B$2)+('month 2'!$B$2*(O816-1))),IF(N816="PLACED",((((O816-1)*K816)*'month 2'!$B$2)-'month 2'!$B$2),IF(K816=0,-'month 2'!$B$2,IF(K816=0,-'month 2'!$B$2,-('month 2'!$B$2*2)))))))*D816))</f>
        <v>0</v>
      </c>
    </row>
    <row r="817" spans="9:18" ht="15" x14ac:dyDescent="0.2">
      <c r="I817" s="10"/>
      <c r="J817" s="10"/>
      <c r="K817" s="10"/>
      <c r="N817" s="7"/>
      <c r="O817" s="19">
        <f>((H817-1)*(1-(IF(I817="no",0,'month 2'!$B$3)))+1)</f>
        <v>5.0000000000000044E-2</v>
      </c>
      <c r="P817" s="19">
        <f t="shared" si="13"/>
        <v>0</v>
      </c>
      <c r="Q8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7" s="20">
        <f>IF(ISBLANK(N817),,IF(ISBLANK(H817),,(IF(N817="WON-EW",((((O817-1)*K817)*'month 2'!$B$2)+('month 2'!$B$2*(O817-1))),IF(N817="WON",((((O817-1)*K817)*'month 2'!$B$2)+('month 2'!$B$2*(O817-1))),IF(N817="PLACED",((((O817-1)*K817)*'month 2'!$B$2)-'month 2'!$B$2),IF(K817=0,-'month 2'!$B$2,IF(K817=0,-'month 2'!$B$2,-('month 2'!$B$2*2)))))))*D817))</f>
        <v>0</v>
      </c>
    </row>
    <row r="818" spans="9:18" ht="15" x14ac:dyDescent="0.2">
      <c r="I818" s="10"/>
      <c r="J818" s="10"/>
      <c r="K818" s="10"/>
      <c r="N818" s="7"/>
      <c r="O818" s="19">
        <f>((H818-1)*(1-(IF(I818="no",0,'month 2'!$B$3)))+1)</f>
        <v>5.0000000000000044E-2</v>
      </c>
      <c r="P818" s="19">
        <f t="shared" si="13"/>
        <v>0</v>
      </c>
      <c r="Q8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8" s="20">
        <f>IF(ISBLANK(N818),,IF(ISBLANK(H818),,(IF(N818="WON-EW",((((O818-1)*K818)*'month 2'!$B$2)+('month 2'!$B$2*(O818-1))),IF(N818="WON",((((O818-1)*K818)*'month 2'!$B$2)+('month 2'!$B$2*(O818-1))),IF(N818="PLACED",((((O818-1)*K818)*'month 2'!$B$2)-'month 2'!$B$2),IF(K818=0,-'month 2'!$B$2,IF(K818=0,-'month 2'!$B$2,-('month 2'!$B$2*2)))))))*D818))</f>
        <v>0</v>
      </c>
    </row>
    <row r="819" spans="9:18" ht="15" x14ac:dyDescent="0.2">
      <c r="I819" s="10"/>
      <c r="J819" s="10"/>
      <c r="K819" s="10"/>
      <c r="N819" s="7"/>
      <c r="O819" s="19">
        <f>((H819-1)*(1-(IF(I819="no",0,'month 2'!$B$3)))+1)</f>
        <v>5.0000000000000044E-2</v>
      </c>
      <c r="P819" s="19">
        <f t="shared" si="13"/>
        <v>0</v>
      </c>
      <c r="Q8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9" s="20">
        <f>IF(ISBLANK(N819),,IF(ISBLANK(H819),,(IF(N819="WON-EW",((((O819-1)*K819)*'month 2'!$B$2)+('month 2'!$B$2*(O819-1))),IF(N819="WON",((((O819-1)*K819)*'month 2'!$B$2)+('month 2'!$B$2*(O819-1))),IF(N819="PLACED",((((O819-1)*K819)*'month 2'!$B$2)-'month 2'!$B$2),IF(K819=0,-'month 2'!$B$2,IF(K819=0,-'month 2'!$B$2,-('month 2'!$B$2*2)))))))*D819))</f>
        <v>0</v>
      </c>
    </row>
    <row r="820" spans="9:18" ht="15" x14ac:dyDescent="0.2">
      <c r="I820" s="10"/>
      <c r="J820" s="10"/>
      <c r="K820" s="10"/>
      <c r="N820" s="7"/>
      <c r="O820" s="19">
        <f>((H820-1)*(1-(IF(I820="no",0,'month 2'!$B$3)))+1)</f>
        <v>5.0000000000000044E-2</v>
      </c>
      <c r="P820" s="19">
        <f t="shared" si="13"/>
        <v>0</v>
      </c>
      <c r="Q8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0" s="20">
        <f>IF(ISBLANK(N820),,IF(ISBLANK(H820),,(IF(N820="WON-EW",((((O820-1)*K820)*'month 2'!$B$2)+('month 2'!$B$2*(O820-1))),IF(N820="WON",((((O820-1)*K820)*'month 2'!$B$2)+('month 2'!$B$2*(O820-1))),IF(N820="PLACED",((((O820-1)*K820)*'month 2'!$B$2)-'month 2'!$B$2),IF(K820=0,-'month 2'!$B$2,IF(K820=0,-'month 2'!$B$2,-('month 2'!$B$2*2)))))))*D820))</f>
        <v>0</v>
      </c>
    </row>
    <row r="821" spans="9:18" ht="15" x14ac:dyDescent="0.2">
      <c r="I821" s="10"/>
      <c r="J821" s="10"/>
      <c r="K821" s="10"/>
      <c r="N821" s="7"/>
      <c r="O821" s="19">
        <f>((H821-1)*(1-(IF(I821="no",0,'month 2'!$B$3)))+1)</f>
        <v>5.0000000000000044E-2</v>
      </c>
      <c r="P821" s="19">
        <f t="shared" si="13"/>
        <v>0</v>
      </c>
      <c r="Q8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1" s="20">
        <f>IF(ISBLANK(N821),,IF(ISBLANK(H821),,(IF(N821="WON-EW",((((O821-1)*K821)*'month 2'!$B$2)+('month 2'!$B$2*(O821-1))),IF(N821="WON",((((O821-1)*K821)*'month 2'!$B$2)+('month 2'!$B$2*(O821-1))),IF(N821="PLACED",((((O821-1)*K821)*'month 2'!$B$2)-'month 2'!$B$2),IF(K821=0,-'month 2'!$B$2,IF(K821=0,-'month 2'!$B$2,-('month 2'!$B$2*2)))))))*D821))</f>
        <v>0</v>
      </c>
    </row>
    <row r="822" spans="9:18" ht="15" x14ac:dyDescent="0.2">
      <c r="I822" s="10"/>
      <c r="J822" s="10"/>
      <c r="K822" s="10"/>
      <c r="N822" s="7"/>
      <c r="O822" s="19">
        <f>((H822-1)*(1-(IF(I822="no",0,'month 2'!$B$3)))+1)</f>
        <v>5.0000000000000044E-2</v>
      </c>
      <c r="P822" s="19">
        <f t="shared" si="13"/>
        <v>0</v>
      </c>
      <c r="Q8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2" s="20">
        <f>IF(ISBLANK(N822),,IF(ISBLANK(H822),,(IF(N822="WON-EW",((((O822-1)*K822)*'month 2'!$B$2)+('month 2'!$B$2*(O822-1))),IF(N822="WON",((((O822-1)*K822)*'month 2'!$B$2)+('month 2'!$B$2*(O822-1))),IF(N822="PLACED",((((O822-1)*K822)*'month 2'!$B$2)-'month 2'!$B$2),IF(K822=0,-'month 2'!$B$2,IF(K822=0,-'month 2'!$B$2,-('month 2'!$B$2*2)))))))*D822))</f>
        <v>0</v>
      </c>
    </row>
    <row r="823" spans="9:18" ht="15" x14ac:dyDescent="0.2">
      <c r="I823" s="10"/>
      <c r="J823" s="10"/>
      <c r="K823" s="10"/>
      <c r="N823" s="7"/>
      <c r="O823" s="19">
        <f>((H823-1)*(1-(IF(I823="no",0,'month 2'!$B$3)))+1)</f>
        <v>5.0000000000000044E-2</v>
      </c>
      <c r="P823" s="19">
        <f t="shared" si="13"/>
        <v>0</v>
      </c>
      <c r="Q8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3" s="20">
        <f>IF(ISBLANK(N823),,IF(ISBLANK(H823),,(IF(N823="WON-EW",((((O823-1)*K823)*'month 2'!$B$2)+('month 2'!$B$2*(O823-1))),IF(N823="WON",((((O823-1)*K823)*'month 2'!$B$2)+('month 2'!$B$2*(O823-1))),IF(N823="PLACED",((((O823-1)*K823)*'month 2'!$B$2)-'month 2'!$B$2),IF(K823=0,-'month 2'!$B$2,IF(K823=0,-'month 2'!$B$2,-('month 2'!$B$2*2)))))))*D823))</f>
        <v>0</v>
      </c>
    </row>
    <row r="824" spans="9:18" ht="15" x14ac:dyDescent="0.2">
      <c r="I824" s="10"/>
      <c r="J824" s="10"/>
      <c r="K824" s="10"/>
      <c r="N824" s="7"/>
      <c r="O824" s="19">
        <f>((H824-1)*(1-(IF(I824="no",0,'month 2'!$B$3)))+1)</f>
        <v>5.0000000000000044E-2</v>
      </c>
      <c r="P824" s="19">
        <f t="shared" si="13"/>
        <v>0</v>
      </c>
      <c r="Q8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4" s="20">
        <f>IF(ISBLANK(N824),,IF(ISBLANK(H824),,(IF(N824="WON-EW",((((O824-1)*K824)*'month 2'!$B$2)+('month 2'!$B$2*(O824-1))),IF(N824="WON",((((O824-1)*K824)*'month 2'!$B$2)+('month 2'!$B$2*(O824-1))),IF(N824="PLACED",((((O824-1)*K824)*'month 2'!$B$2)-'month 2'!$B$2),IF(K824=0,-'month 2'!$B$2,IF(K824=0,-'month 2'!$B$2,-('month 2'!$B$2*2)))))))*D824))</f>
        <v>0</v>
      </c>
    </row>
    <row r="825" spans="9:18" ht="15" x14ac:dyDescent="0.2">
      <c r="I825" s="10"/>
      <c r="J825" s="10"/>
      <c r="K825" s="10"/>
      <c r="N825" s="7"/>
      <c r="O825" s="19">
        <f>((H825-1)*(1-(IF(I825="no",0,'month 2'!$B$3)))+1)</f>
        <v>5.0000000000000044E-2</v>
      </c>
      <c r="P825" s="19">
        <f t="shared" si="13"/>
        <v>0</v>
      </c>
      <c r="Q8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5" s="20">
        <f>IF(ISBLANK(N825),,IF(ISBLANK(H825),,(IF(N825="WON-EW",((((O825-1)*K825)*'month 2'!$B$2)+('month 2'!$B$2*(O825-1))),IF(N825="WON",((((O825-1)*K825)*'month 2'!$B$2)+('month 2'!$B$2*(O825-1))),IF(N825="PLACED",((((O825-1)*K825)*'month 2'!$B$2)-'month 2'!$B$2),IF(K825=0,-'month 2'!$B$2,IF(K825=0,-'month 2'!$B$2,-('month 2'!$B$2*2)))))))*D825))</f>
        <v>0</v>
      </c>
    </row>
    <row r="826" spans="9:18" ht="15" x14ac:dyDescent="0.2">
      <c r="I826" s="10"/>
      <c r="J826" s="10"/>
      <c r="K826" s="10"/>
      <c r="N826" s="7"/>
      <c r="O826" s="19">
        <f>((H826-1)*(1-(IF(I826="no",0,'month 2'!$B$3)))+1)</f>
        <v>5.0000000000000044E-2</v>
      </c>
      <c r="P826" s="19">
        <f t="shared" si="13"/>
        <v>0</v>
      </c>
      <c r="Q8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6" s="20">
        <f>IF(ISBLANK(N826),,IF(ISBLANK(H826),,(IF(N826="WON-EW",((((O826-1)*K826)*'month 2'!$B$2)+('month 2'!$B$2*(O826-1))),IF(N826="WON",((((O826-1)*K826)*'month 2'!$B$2)+('month 2'!$B$2*(O826-1))),IF(N826="PLACED",((((O826-1)*K826)*'month 2'!$B$2)-'month 2'!$B$2),IF(K826=0,-'month 2'!$B$2,IF(K826=0,-'month 2'!$B$2,-('month 2'!$B$2*2)))))))*D826))</f>
        <v>0</v>
      </c>
    </row>
    <row r="827" spans="9:18" ht="15" x14ac:dyDescent="0.2">
      <c r="I827" s="10"/>
      <c r="J827" s="10"/>
      <c r="K827" s="10"/>
      <c r="N827" s="7"/>
      <c r="O827" s="19">
        <f>((H827-1)*(1-(IF(I827="no",0,'month 2'!$B$3)))+1)</f>
        <v>5.0000000000000044E-2</v>
      </c>
      <c r="P827" s="19">
        <f t="shared" si="13"/>
        <v>0</v>
      </c>
      <c r="Q8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7" s="20">
        <f>IF(ISBLANK(N827),,IF(ISBLANK(H827),,(IF(N827="WON-EW",((((O827-1)*K827)*'month 2'!$B$2)+('month 2'!$B$2*(O827-1))),IF(N827="WON",((((O827-1)*K827)*'month 2'!$B$2)+('month 2'!$B$2*(O827-1))),IF(N827="PLACED",((((O827-1)*K827)*'month 2'!$B$2)-'month 2'!$B$2),IF(K827=0,-'month 2'!$B$2,IF(K827=0,-'month 2'!$B$2,-('month 2'!$B$2*2)))))))*D827))</f>
        <v>0</v>
      </c>
    </row>
    <row r="828" spans="9:18" ht="15" x14ac:dyDescent="0.2">
      <c r="I828" s="10"/>
      <c r="J828" s="10"/>
      <c r="K828" s="10"/>
      <c r="N828" s="7"/>
      <c r="O828" s="19">
        <f>((H828-1)*(1-(IF(I828="no",0,'month 2'!$B$3)))+1)</f>
        <v>5.0000000000000044E-2</v>
      </c>
      <c r="P828" s="19">
        <f t="shared" si="13"/>
        <v>0</v>
      </c>
      <c r="Q8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8" s="20">
        <f>IF(ISBLANK(N828),,IF(ISBLANK(H828),,(IF(N828="WON-EW",((((O828-1)*K828)*'month 2'!$B$2)+('month 2'!$B$2*(O828-1))),IF(N828="WON",((((O828-1)*K828)*'month 2'!$B$2)+('month 2'!$B$2*(O828-1))),IF(N828="PLACED",((((O828-1)*K828)*'month 2'!$B$2)-'month 2'!$B$2),IF(K828=0,-'month 2'!$B$2,IF(K828=0,-'month 2'!$B$2,-('month 2'!$B$2*2)))))))*D828))</f>
        <v>0</v>
      </c>
    </row>
    <row r="829" spans="9:18" ht="15" x14ac:dyDescent="0.2">
      <c r="I829" s="10"/>
      <c r="J829" s="10"/>
      <c r="K829" s="10"/>
      <c r="N829" s="7"/>
      <c r="O829" s="19">
        <f>((H829-1)*(1-(IF(I829="no",0,'month 2'!$B$3)))+1)</f>
        <v>5.0000000000000044E-2</v>
      </c>
      <c r="P829" s="19">
        <f t="shared" si="13"/>
        <v>0</v>
      </c>
      <c r="Q8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9" s="20">
        <f>IF(ISBLANK(N829),,IF(ISBLANK(H829),,(IF(N829="WON-EW",((((O829-1)*K829)*'month 2'!$B$2)+('month 2'!$B$2*(O829-1))),IF(N829="WON",((((O829-1)*K829)*'month 2'!$B$2)+('month 2'!$B$2*(O829-1))),IF(N829="PLACED",((((O829-1)*K829)*'month 2'!$B$2)-'month 2'!$B$2),IF(K829=0,-'month 2'!$B$2,IF(K829=0,-'month 2'!$B$2,-('month 2'!$B$2*2)))))))*D829))</f>
        <v>0</v>
      </c>
    </row>
    <row r="830" spans="9:18" ht="15" x14ac:dyDescent="0.2">
      <c r="I830" s="10"/>
      <c r="J830" s="10"/>
      <c r="K830" s="10"/>
      <c r="N830" s="7"/>
      <c r="O830" s="19">
        <f>((H830-1)*(1-(IF(I830="no",0,'month 2'!$B$3)))+1)</f>
        <v>5.0000000000000044E-2</v>
      </c>
      <c r="P830" s="19">
        <f t="shared" si="13"/>
        <v>0</v>
      </c>
      <c r="Q8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0" s="20">
        <f>IF(ISBLANK(N830),,IF(ISBLANK(H830),,(IF(N830="WON-EW",((((O830-1)*K830)*'month 2'!$B$2)+('month 2'!$B$2*(O830-1))),IF(N830="WON",((((O830-1)*K830)*'month 2'!$B$2)+('month 2'!$B$2*(O830-1))),IF(N830="PLACED",((((O830-1)*K830)*'month 2'!$B$2)-'month 2'!$B$2),IF(K830=0,-'month 2'!$B$2,IF(K830=0,-'month 2'!$B$2,-('month 2'!$B$2*2)))))))*D830))</f>
        <v>0</v>
      </c>
    </row>
    <row r="831" spans="9:18" ht="15" x14ac:dyDescent="0.2">
      <c r="I831" s="10"/>
      <c r="J831" s="10"/>
      <c r="K831" s="10"/>
      <c r="N831" s="7"/>
      <c r="O831" s="19">
        <f>((H831-1)*(1-(IF(I831="no",0,'month 2'!$B$3)))+1)</f>
        <v>5.0000000000000044E-2</v>
      </c>
      <c r="P831" s="19">
        <f t="shared" si="13"/>
        <v>0</v>
      </c>
      <c r="Q8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1" s="20">
        <f>IF(ISBLANK(N831),,IF(ISBLANK(H831),,(IF(N831="WON-EW",((((O831-1)*K831)*'month 2'!$B$2)+('month 2'!$B$2*(O831-1))),IF(N831="WON",((((O831-1)*K831)*'month 2'!$B$2)+('month 2'!$B$2*(O831-1))),IF(N831="PLACED",((((O831-1)*K831)*'month 2'!$B$2)-'month 2'!$B$2),IF(K831=0,-'month 2'!$B$2,IF(K831=0,-'month 2'!$B$2,-('month 2'!$B$2*2)))))))*D831))</f>
        <v>0</v>
      </c>
    </row>
    <row r="832" spans="9:18" ht="15" x14ac:dyDescent="0.2">
      <c r="I832" s="10"/>
      <c r="J832" s="10"/>
      <c r="K832" s="10"/>
      <c r="N832" s="7"/>
      <c r="O832" s="19">
        <f>((H832-1)*(1-(IF(I832="no",0,'month 2'!$B$3)))+1)</f>
        <v>5.0000000000000044E-2</v>
      </c>
      <c r="P832" s="19">
        <f t="shared" si="13"/>
        <v>0</v>
      </c>
      <c r="Q8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2" s="20">
        <f>IF(ISBLANK(N832),,IF(ISBLANK(H832),,(IF(N832="WON-EW",((((O832-1)*K832)*'month 2'!$B$2)+('month 2'!$B$2*(O832-1))),IF(N832="WON",((((O832-1)*K832)*'month 2'!$B$2)+('month 2'!$B$2*(O832-1))),IF(N832="PLACED",((((O832-1)*K832)*'month 2'!$B$2)-'month 2'!$B$2),IF(K832=0,-'month 2'!$B$2,IF(K832=0,-'month 2'!$B$2,-('month 2'!$B$2*2)))))))*D832))</f>
        <v>0</v>
      </c>
    </row>
    <row r="833" spans="9:18" ht="15" x14ac:dyDescent="0.2">
      <c r="I833" s="10"/>
      <c r="J833" s="10"/>
      <c r="K833" s="10"/>
      <c r="N833" s="7"/>
      <c r="O833" s="19">
        <f>((H833-1)*(1-(IF(I833="no",0,'month 2'!$B$3)))+1)</f>
        <v>5.0000000000000044E-2</v>
      </c>
      <c r="P833" s="19">
        <f t="shared" si="13"/>
        <v>0</v>
      </c>
      <c r="Q8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3" s="20">
        <f>IF(ISBLANK(N833),,IF(ISBLANK(H833),,(IF(N833="WON-EW",((((O833-1)*K833)*'month 2'!$B$2)+('month 2'!$B$2*(O833-1))),IF(N833="WON",((((O833-1)*K833)*'month 2'!$B$2)+('month 2'!$B$2*(O833-1))),IF(N833="PLACED",((((O833-1)*K833)*'month 2'!$B$2)-'month 2'!$B$2),IF(K833=0,-'month 2'!$B$2,IF(K833=0,-'month 2'!$B$2,-('month 2'!$B$2*2)))))))*D833))</f>
        <v>0</v>
      </c>
    </row>
    <row r="834" spans="9:18" ht="15" x14ac:dyDescent="0.2">
      <c r="I834" s="10"/>
      <c r="J834" s="10"/>
      <c r="K834" s="10"/>
      <c r="N834" s="7"/>
      <c r="O834" s="19">
        <f>((H834-1)*(1-(IF(I834="no",0,'month 2'!$B$3)))+1)</f>
        <v>5.0000000000000044E-2</v>
      </c>
      <c r="P834" s="19">
        <f t="shared" si="13"/>
        <v>0</v>
      </c>
      <c r="Q8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4" s="20">
        <f>IF(ISBLANK(N834),,IF(ISBLANK(H834),,(IF(N834="WON-EW",((((O834-1)*K834)*'month 2'!$B$2)+('month 2'!$B$2*(O834-1))),IF(N834="WON",((((O834-1)*K834)*'month 2'!$B$2)+('month 2'!$B$2*(O834-1))),IF(N834="PLACED",((((O834-1)*K834)*'month 2'!$B$2)-'month 2'!$B$2),IF(K834=0,-'month 2'!$B$2,IF(K834=0,-'month 2'!$B$2,-('month 2'!$B$2*2)))))))*D834))</f>
        <v>0</v>
      </c>
    </row>
    <row r="835" spans="9:18" ht="15" x14ac:dyDescent="0.2">
      <c r="I835" s="10"/>
      <c r="J835" s="10"/>
      <c r="K835" s="10"/>
      <c r="N835" s="7"/>
      <c r="O835" s="19">
        <f>((H835-1)*(1-(IF(I835="no",0,'month 2'!$B$3)))+1)</f>
        <v>5.0000000000000044E-2</v>
      </c>
      <c r="P835" s="19">
        <f t="shared" si="13"/>
        <v>0</v>
      </c>
      <c r="Q8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5" s="20">
        <f>IF(ISBLANK(N835),,IF(ISBLANK(H835),,(IF(N835="WON-EW",((((O835-1)*K835)*'month 2'!$B$2)+('month 2'!$B$2*(O835-1))),IF(N835="WON",((((O835-1)*K835)*'month 2'!$B$2)+('month 2'!$B$2*(O835-1))),IF(N835="PLACED",((((O835-1)*K835)*'month 2'!$B$2)-'month 2'!$B$2),IF(K835=0,-'month 2'!$B$2,IF(K835=0,-'month 2'!$B$2,-('month 2'!$B$2*2)))))))*D835))</f>
        <v>0</v>
      </c>
    </row>
    <row r="836" spans="9:18" ht="15" x14ac:dyDescent="0.2">
      <c r="I836" s="10"/>
      <c r="J836" s="10"/>
      <c r="K836" s="10"/>
      <c r="N836" s="7"/>
      <c r="O836" s="19">
        <f>((H836-1)*(1-(IF(I836="no",0,'month 2'!$B$3)))+1)</f>
        <v>5.0000000000000044E-2</v>
      </c>
      <c r="P836" s="19">
        <f t="shared" si="13"/>
        <v>0</v>
      </c>
      <c r="Q8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6" s="20">
        <f>IF(ISBLANK(N836),,IF(ISBLANK(H836),,(IF(N836="WON-EW",((((O836-1)*K836)*'month 2'!$B$2)+('month 2'!$B$2*(O836-1))),IF(N836="WON",((((O836-1)*K836)*'month 2'!$B$2)+('month 2'!$B$2*(O836-1))),IF(N836="PLACED",((((O836-1)*K836)*'month 2'!$B$2)-'month 2'!$B$2),IF(K836=0,-'month 2'!$B$2,IF(K836=0,-'month 2'!$B$2,-('month 2'!$B$2*2)))))))*D836))</f>
        <v>0</v>
      </c>
    </row>
    <row r="837" spans="9:18" ht="15" x14ac:dyDescent="0.2">
      <c r="I837" s="10"/>
      <c r="J837" s="10"/>
      <c r="K837" s="10"/>
      <c r="N837" s="7"/>
      <c r="O837" s="19">
        <f>((H837-1)*(1-(IF(I837="no",0,'month 2'!$B$3)))+1)</f>
        <v>5.0000000000000044E-2</v>
      </c>
      <c r="P837" s="19">
        <f t="shared" si="13"/>
        <v>0</v>
      </c>
      <c r="Q8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7" s="20">
        <f>IF(ISBLANK(N837),,IF(ISBLANK(H837),,(IF(N837="WON-EW",((((O837-1)*K837)*'month 2'!$B$2)+('month 2'!$B$2*(O837-1))),IF(N837="WON",((((O837-1)*K837)*'month 2'!$B$2)+('month 2'!$B$2*(O837-1))),IF(N837="PLACED",((((O837-1)*K837)*'month 2'!$B$2)-'month 2'!$B$2),IF(K837=0,-'month 2'!$B$2,IF(K837=0,-'month 2'!$B$2,-('month 2'!$B$2*2)))))))*D837))</f>
        <v>0</v>
      </c>
    </row>
    <row r="838" spans="9:18" ht="15" x14ac:dyDescent="0.2">
      <c r="I838" s="10"/>
      <c r="J838" s="10"/>
      <c r="K838" s="10"/>
      <c r="N838" s="7"/>
      <c r="O838" s="19">
        <f>((H838-1)*(1-(IF(I838="no",0,'month 2'!$B$3)))+1)</f>
        <v>5.0000000000000044E-2</v>
      </c>
      <c r="P838" s="19">
        <f t="shared" si="13"/>
        <v>0</v>
      </c>
      <c r="Q8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8" s="20">
        <f>IF(ISBLANK(N838),,IF(ISBLANK(H838),,(IF(N838="WON-EW",((((O838-1)*K838)*'month 2'!$B$2)+('month 2'!$B$2*(O838-1))),IF(N838="WON",((((O838-1)*K838)*'month 2'!$B$2)+('month 2'!$B$2*(O838-1))),IF(N838="PLACED",((((O838-1)*K838)*'month 2'!$B$2)-'month 2'!$B$2),IF(K838=0,-'month 2'!$B$2,IF(K838=0,-'month 2'!$B$2,-('month 2'!$B$2*2)))))))*D838))</f>
        <v>0</v>
      </c>
    </row>
    <row r="839" spans="9:18" ht="15" x14ac:dyDescent="0.2">
      <c r="I839" s="10"/>
      <c r="J839" s="10"/>
      <c r="K839" s="10"/>
      <c r="N839" s="7"/>
      <c r="O839" s="19">
        <f>((H839-1)*(1-(IF(I839="no",0,'month 2'!$B$3)))+1)</f>
        <v>5.0000000000000044E-2</v>
      </c>
      <c r="P839" s="19">
        <f t="shared" si="13"/>
        <v>0</v>
      </c>
      <c r="Q8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9" s="20">
        <f>IF(ISBLANK(N839),,IF(ISBLANK(H839),,(IF(N839="WON-EW",((((O839-1)*K839)*'month 2'!$B$2)+('month 2'!$B$2*(O839-1))),IF(N839="WON",((((O839-1)*K839)*'month 2'!$B$2)+('month 2'!$B$2*(O839-1))),IF(N839="PLACED",((((O839-1)*K839)*'month 2'!$B$2)-'month 2'!$B$2),IF(K839=0,-'month 2'!$B$2,IF(K839=0,-'month 2'!$B$2,-('month 2'!$B$2*2)))))))*D839))</f>
        <v>0</v>
      </c>
    </row>
    <row r="840" spans="9:18" ht="15" x14ac:dyDescent="0.2">
      <c r="I840" s="10"/>
      <c r="J840" s="10"/>
      <c r="K840" s="10"/>
      <c r="N840" s="7"/>
      <c r="O840" s="19">
        <f>((H840-1)*(1-(IF(I840="no",0,'month 2'!$B$3)))+1)</f>
        <v>5.0000000000000044E-2</v>
      </c>
      <c r="P840" s="19">
        <f t="shared" si="13"/>
        <v>0</v>
      </c>
      <c r="Q8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0" s="20">
        <f>IF(ISBLANK(N840),,IF(ISBLANK(H840),,(IF(N840="WON-EW",((((O840-1)*K840)*'month 2'!$B$2)+('month 2'!$B$2*(O840-1))),IF(N840="WON",((((O840-1)*K840)*'month 2'!$B$2)+('month 2'!$B$2*(O840-1))),IF(N840="PLACED",((((O840-1)*K840)*'month 2'!$B$2)-'month 2'!$B$2),IF(K840=0,-'month 2'!$B$2,IF(K840=0,-'month 2'!$B$2,-('month 2'!$B$2*2)))))))*D840))</f>
        <v>0</v>
      </c>
    </row>
    <row r="841" spans="9:18" ht="15" x14ac:dyDescent="0.2">
      <c r="I841" s="10"/>
      <c r="J841" s="10"/>
      <c r="K841" s="10"/>
      <c r="N841" s="7"/>
      <c r="O841" s="19">
        <f>((H841-1)*(1-(IF(I841="no",0,'month 2'!$B$3)))+1)</f>
        <v>5.0000000000000044E-2</v>
      </c>
      <c r="P841" s="19">
        <f t="shared" si="13"/>
        <v>0</v>
      </c>
      <c r="Q8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1" s="20">
        <f>IF(ISBLANK(N841),,IF(ISBLANK(H841),,(IF(N841="WON-EW",((((O841-1)*K841)*'month 2'!$B$2)+('month 2'!$B$2*(O841-1))),IF(N841="WON",((((O841-1)*K841)*'month 2'!$B$2)+('month 2'!$B$2*(O841-1))),IF(N841="PLACED",((((O841-1)*K841)*'month 2'!$B$2)-'month 2'!$B$2),IF(K841=0,-'month 2'!$B$2,IF(K841=0,-'month 2'!$B$2,-('month 2'!$B$2*2)))))))*D841))</f>
        <v>0</v>
      </c>
    </row>
    <row r="842" spans="9:18" ht="15" x14ac:dyDescent="0.2">
      <c r="I842" s="10"/>
      <c r="J842" s="10"/>
      <c r="K842" s="10"/>
      <c r="N842" s="7"/>
      <c r="O842" s="19">
        <f>((H842-1)*(1-(IF(I842="no",0,'month 2'!$B$3)))+1)</f>
        <v>5.0000000000000044E-2</v>
      </c>
      <c r="P842" s="19">
        <f t="shared" si="13"/>
        <v>0</v>
      </c>
      <c r="Q8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2" s="20">
        <f>IF(ISBLANK(N842),,IF(ISBLANK(H842),,(IF(N842="WON-EW",((((O842-1)*K842)*'month 2'!$B$2)+('month 2'!$B$2*(O842-1))),IF(N842="WON",((((O842-1)*K842)*'month 2'!$B$2)+('month 2'!$B$2*(O842-1))),IF(N842="PLACED",((((O842-1)*K842)*'month 2'!$B$2)-'month 2'!$B$2),IF(K842=0,-'month 2'!$B$2,IF(K842=0,-'month 2'!$B$2,-('month 2'!$B$2*2)))))))*D842))</f>
        <v>0</v>
      </c>
    </row>
    <row r="843" spans="9:18" ht="15" x14ac:dyDescent="0.2">
      <c r="I843" s="10"/>
      <c r="J843" s="10"/>
      <c r="K843" s="10"/>
      <c r="N843" s="7"/>
      <c r="O843" s="19">
        <f>((H843-1)*(1-(IF(I843="no",0,'month 2'!$B$3)))+1)</f>
        <v>5.0000000000000044E-2</v>
      </c>
      <c r="P843" s="19">
        <f t="shared" si="13"/>
        <v>0</v>
      </c>
      <c r="Q8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3" s="20">
        <f>IF(ISBLANK(N843),,IF(ISBLANK(H843),,(IF(N843="WON-EW",((((O843-1)*K843)*'month 2'!$B$2)+('month 2'!$B$2*(O843-1))),IF(N843="WON",((((O843-1)*K843)*'month 2'!$B$2)+('month 2'!$B$2*(O843-1))),IF(N843="PLACED",((((O843-1)*K843)*'month 2'!$B$2)-'month 2'!$B$2),IF(K843=0,-'month 2'!$B$2,IF(K843=0,-'month 2'!$B$2,-('month 2'!$B$2*2)))))))*D843))</f>
        <v>0</v>
      </c>
    </row>
    <row r="844" spans="9:18" ht="15" x14ac:dyDescent="0.2">
      <c r="I844" s="10"/>
      <c r="J844" s="10"/>
      <c r="K844" s="10"/>
      <c r="N844" s="7"/>
      <c r="O844" s="19">
        <f>((H844-1)*(1-(IF(I844="no",0,'month 2'!$B$3)))+1)</f>
        <v>5.0000000000000044E-2</v>
      </c>
      <c r="P844" s="19">
        <f t="shared" si="13"/>
        <v>0</v>
      </c>
      <c r="Q8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4" s="20">
        <f>IF(ISBLANK(N844),,IF(ISBLANK(H844),,(IF(N844="WON-EW",((((O844-1)*K844)*'month 2'!$B$2)+('month 2'!$B$2*(O844-1))),IF(N844="WON",((((O844-1)*K844)*'month 2'!$B$2)+('month 2'!$B$2*(O844-1))),IF(N844="PLACED",((((O844-1)*K844)*'month 2'!$B$2)-'month 2'!$B$2),IF(K844=0,-'month 2'!$B$2,IF(K844=0,-'month 2'!$B$2,-('month 2'!$B$2*2)))))))*D844))</f>
        <v>0</v>
      </c>
    </row>
    <row r="845" spans="9:18" ht="15" x14ac:dyDescent="0.2">
      <c r="I845" s="10"/>
      <c r="J845" s="10"/>
      <c r="K845" s="10"/>
      <c r="N845" s="7"/>
      <c r="O845" s="19">
        <f>((H845-1)*(1-(IF(I845="no",0,'month 2'!$B$3)))+1)</f>
        <v>5.0000000000000044E-2</v>
      </c>
      <c r="P845" s="19">
        <f t="shared" si="13"/>
        <v>0</v>
      </c>
      <c r="Q8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5" s="20">
        <f>IF(ISBLANK(N845),,IF(ISBLANK(H845),,(IF(N845="WON-EW",((((O845-1)*K845)*'month 2'!$B$2)+('month 2'!$B$2*(O845-1))),IF(N845="WON",((((O845-1)*K845)*'month 2'!$B$2)+('month 2'!$B$2*(O845-1))),IF(N845="PLACED",((((O845-1)*K845)*'month 2'!$B$2)-'month 2'!$B$2),IF(K845=0,-'month 2'!$B$2,IF(K845=0,-'month 2'!$B$2,-('month 2'!$B$2*2)))))))*D845))</f>
        <v>0</v>
      </c>
    </row>
    <row r="846" spans="9:18" ht="15" x14ac:dyDescent="0.2">
      <c r="I846" s="10"/>
      <c r="J846" s="10"/>
      <c r="K846" s="10"/>
      <c r="N846" s="7"/>
      <c r="O846" s="19">
        <f>((H846-1)*(1-(IF(I846="no",0,'month 2'!$B$3)))+1)</f>
        <v>5.0000000000000044E-2</v>
      </c>
      <c r="P846" s="19">
        <f t="shared" si="13"/>
        <v>0</v>
      </c>
      <c r="Q8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6" s="20">
        <f>IF(ISBLANK(N846),,IF(ISBLANK(H846),,(IF(N846="WON-EW",((((O846-1)*K846)*'month 2'!$B$2)+('month 2'!$B$2*(O846-1))),IF(N846="WON",((((O846-1)*K846)*'month 2'!$B$2)+('month 2'!$B$2*(O846-1))),IF(N846="PLACED",((((O846-1)*K846)*'month 2'!$B$2)-'month 2'!$B$2),IF(K846=0,-'month 2'!$B$2,IF(K846=0,-'month 2'!$B$2,-('month 2'!$B$2*2)))))))*D846))</f>
        <v>0</v>
      </c>
    </row>
    <row r="847" spans="9:18" ht="15" x14ac:dyDescent="0.2">
      <c r="I847" s="10"/>
      <c r="J847" s="10"/>
      <c r="K847" s="10"/>
      <c r="N847" s="7"/>
      <c r="O847" s="19">
        <f>((H847-1)*(1-(IF(I847="no",0,'month 2'!$B$3)))+1)</f>
        <v>5.0000000000000044E-2</v>
      </c>
      <c r="P847" s="19">
        <f t="shared" si="13"/>
        <v>0</v>
      </c>
      <c r="Q8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7" s="20">
        <f>IF(ISBLANK(N847),,IF(ISBLANK(H847),,(IF(N847="WON-EW",((((O847-1)*K847)*'month 2'!$B$2)+('month 2'!$B$2*(O847-1))),IF(N847="WON",((((O847-1)*K847)*'month 2'!$B$2)+('month 2'!$B$2*(O847-1))),IF(N847="PLACED",((((O847-1)*K847)*'month 2'!$B$2)-'month 2'!$B$2),IF(K847=0,-'month 2'!$B$2,IF(K847=0,-'month 2'!$B$2,-('month 2'!$B$2*2)))))))*D847))</f>
        <v>0</v>
      </c>
    </row>
    <row r="848" spans="9:18" ht="15" x14ac:dyDescent="0.2">
      <c r="I848" s="10"/>
      <c r="J848" s="10"/>
      <c r="K848" s="10"/>
      <c r="N848" s="7"/>
      <c r="O848" s="19">
        <f>((H848-1)*(1-(IF(I848="no",0,'month 2'!$B$3)))+1)</f>
        <v>5.0000000000000044E-2</v>
      </c>
      <c r="P848" s="19">
        <f t="shared" si="13"/>
        <v>0</v>
      </c>
      <c r="Q8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8" s="20">
        <f>IF(ISBLANK(N848),,IF(ISBLANK(H848),,(IF(N848="WON-EW",((((O848-1)*K848)*'month 2'!$B$2)+('month 2'!$B$2*(O848-1))),IF(N848="WON",((((O848-1)*K848)*'month 2'!$B$2)+('month 2'!$B$2*(O848-1))),IF(N848="PLACED",((((O848-1)*K848)*'month 2'!$B$2)-'month 2'!$B$2),IF(K848=0,-'month 2'!$B$2,IF(K848=0,-'month 2'!$B$2,-('month 2'!$B$2*2)))))))*D848))</f>
        <v>0</v>
      </c>
    </row>
    <row r="849" spans="9:18" ht="15" x14ac:dyDescent="0.2">
      <c r="I849" s="10"/>
      <c r="J849" s="10"/>
      <c r="K849" s="10"/>
      <c r="N849" s="7"/>
      <c r="O849" s="19">
        <f>((H849-1)*(1-(IF(I849="no",0,'month 2'!$B$3)))+1)</f>
        <v>5.0000000000000044E-2</v>
      </c>
      <c r="P849" s="19">
        <f t="shared" si="13"/>
        <v>0</v>
      </c>
      <c r="Q8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9" s="20">
        <f>IF(ISBLANK(N849),,IF(ISBLANK(H849),,(IF(N849="WON-EW",((((O849-1)*K849)*'month 2'!$B$2)+('month 2'!$B$2*(O849-1))),IF(N849="WON",((((O849-1)*K849)*'month 2'!$B$2)+('month 2'!$B$2*(O849-1))),IF(N849="PLACED",((((O849-1)*K849)*'month 2'!$B$2)-'month 2'!$B$2),IF(K849=0,-'month 2'!$B$2,IF(K849=0,-'month 2'!$B$2,-('month 2'!$B$2*2)))))))*D849))</f>
        <v>0</v>
      </c>
    </row>
    <row r="850" spans="9:18" ht="15" x14ac:dyDescent="0.2">
      <c r="I850" s="10"/>
      <c r="J850" s="10"/>
      <c r="K850" s="10"/>
      <c r="N850" s="7"/>
      <c r="O850" s="19">
        <f>((H850-1)*(1-(IF(I850="no",0,'month 2'!$B$3)))+1)</f>
        <v>5.0000000000000044E-2</v>
      </c>
      <c r="P850" s="19">
        <f t="shared" si="13"/>
        <v>0</v>
      </c>
      <c r="Q8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0" s="20">
        <f>IF(ISBLANK(N850),,IF(ISBLANK(H850),,(IF(N850="WON-EW",((((O850-1)*K850)*'month 2'!$B$2)+('month 2'!$B$2*(O850-1))),IF(N850="WON",((((O850-1)*K850)*'month 2'!$B$2)+('month 2'!$B$2*(O850-1))),IF(N850="PLACED",((((O850-1)*K850)*'month 2'!$B$2)-'month 2'!$B$2),IF(K850=0,-'month 2'!$B$2,IF(K850=0,-'month 2'!$B$2,-('month 2'!$B$2*2)))))))*D850))</f>
        <v>0</v>
      </c>
    </row>
    <row r="851" spans="9:18" ht="15" x14ac:dyDescent="0.2">
      <c r="I851" s="10"/>
      <c r="J851" s="10"/>
      <c r="K851" s="10"/>
      <c r="N851" s="7"/>
      <c r="O851" s="19">
        <f>((H851-1)*(1-(IF(I851="no",0,'month 2'!$B$3)))+1)</f>
        <v>5.0000000000000044E-2</v>
      </c>
      <c r="P851" s="19">
        <f t="shared" si="13"/>
        <v>0</v>
      </c>
      <c r="Q8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1" s="20">
        <f>IF(ISBLANK(N851),,IF(ISBLANK(H851),,(IF(N851="WON-EW",((((O851-1)*K851)*'month 2'!$B$2)+('month 2'!$B$2*(O851-1))),IF(N851="WON",((((O851-1)*K851)*'month 2'!$B$2)+('month 2'!$B$2*(O851-1))),IF(N851="PLACED",((((O851-1)*K851)*'month 2'!$B$2)-'month 2'!$B$2),IF(K851=0,-'month 2'!$B$2,IF(K851=0,-'month 2'!$B$2,-('month 2'!$B$2*2)))))))*D851))</f>
        <v>0</v>
      </c>
    </row>
    <row r="852" spans="9:18" ht="15" x14ac:dyDescent="0.2">
      <c r="I852" s="10"/>
      <c r="J852" s="10"/>
      <c r="K852" s="10"/>
      <c r="N852" s="7"/>
      <c r="O852" s="19">
        <f>((H852-1)*(1-(IF(I852="no",0,'month 2'!$B$3)))+1)</f>
        <v>5.0000000000000044E-2</v>
      </c>
      <c r="P852" s="19">
        <f t="shared" si="13"/>
        <v>0</v>
      </c>
      <c r="Q8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2" s="20">
        <f>IF(ISBLANK(N852),,IF(ISBLANK(H852),,(IF(N852="WON-EW",((((O852-1)*K852)*'month 2'!$B$2)+('month 2'!$B$2*(O852-1))),IF(N852="WON",((((O852-1)*K852)*'month 2'!$B$2)+('month 2'!$B$2*(O852-1))),IF(N852="PLACED",((((O852-1)*K852)*'month 2'!$B$2)-'month 2'!$B$2),IF(K852=0,-'month 2'!$B$2,IF(K852=0,-'month 2'!$B$2,-('month 2'!$B$2*2)))))))*D852))</f>
        <v>0</v>
      </c>
    </row>
    <row r="853" spans="9:18" ht="15" x14ac:dyDescent="0.2">
      <c r="I853" s="10"/>
      <c r="J853" s="10"/>
      <c r="K853" s="10"/>
      <c r="N853" s="7"/>
      <c r="O853" s="19">
        <f>((H853-1)*(1-(IF(I853="no",0,'month 2'!$B$3)))+1)</f>
        <v>5.0000000000000044E-2</v>
      </c>
      <c r="P853" s="19">
        <f t="shared" si="13"/>
        <v>0</v>
      </c>
      <c r="Q8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3" s="20">
        <f>IF(ISBLANK(N853),,IF(ISBLANK(H853),,(IF(N853="WON-EW",((((O853-1)*K853)*'month 2'!$B$2)+('month 2'!$B$2*(O853-1))),IF(N853="WON",((((O853-1)*K853)*'month 2'!$B$2)+('month 2'!$B$2*(O853-1))),IF(N853="PLACED",((((O853-1)*K853)*'month 2'!$B$2)-'month 2'!$B$2),IF(K853=0,-'month 2'!$B$2,IF(K853=0,-'month 2'!$B$2,-('month 2'!$B$2*2)))))))*D853))</f>
        <v>0</v>
      </c>
    </row>
    <row r="854" spans="9:18" ht="15" x14ac:dyDescent="0.2">
      <c r="I854" s="10"/>
      <c r="J854" s="10"/>
      <c r="K854" s="10"/>
      <c r="N854" s="7"/>
      <c r="O854" s="19">
        <f>((H854-1)*(1-(IF(I854="no",0,'month 2'!$B$3)))+1)</f>
        <v>5.0000000000000044E-2</v>
      </c>
      <c r="P854" s="19">
        <f t="shared" si="13"/>
        <v>0</v>
      </c>
      <c r="Q8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4" s="20">
        <f>IF(ISBLANK(N854),,IF(ISBLANK(H854),,(IF(N854="WON-EW",((((O854-1)*K854)*'month 2'!$B$2)+('month 2'!$B$2*(O854-1))),IF(N854="WON",((((O854-1)*K854)*'month 2'!$B$2)+('month 2'!$B$2*(O854-1))),IF(N854="PLACED",((((O854-1)*K854)*'month 2'!$B$2)-'month 2'!$B$2),IF(K854=0,-'month 2'!$B$2,IF(K854=0,-'month 2'!$B$2,-('month 2'!$B$2*2)))))))*D854))</f>
        <v>0</v>
      </c>
    </row>
    <row r="855" spans="9:18" ht="15" x14ac:dyDescent="0.2">
      <c r="I855" s="10"/>
      <c r="J855" s="10"/>
      <c r="K855" s="10"/>
      <c r="N855" s="7"/>
      <c r="O855" s="19">
        <f>((H855-1)*(1-(IF(I855="no",0,'month 2'!$B$3)))+1)</f>
        <v>5.0000000000000044E-2</v>
      </c>
      <c r="P855" s="19">
        <f t="shared" si="13"/>
        <v>0</v>
      </c>
      <c r="Q8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5" s="20">
        <f>IF(ISBLANK(N855),,IF(ISBLANK(H855),,(IF(N855="WON-EW",((((O855-1)*K855)*'month 2'!$B$2)+('month 2'!$B$2*(O855-1))),IF(N855="WON",((((O855-1)*K855)*'month 2'!$B$2)+('month 2'!$B$2*(O855-1))),IF(N855="PLACED",((((O855-1)*K855)*'month 2'!$B$2)-'month 2'!$B$2),IF(K855=0,-'month 2'!$B$2,IF(K855=0,-'month 2'!$B$2,-('month 2'!$B$2*2)))))))*D855))</f>
        <v>0</v>
      </c>
    </row>
    <row r="856" spans="9:18" ht="15" x14ac:dyDescent="0.2">
      <c r="I856" s="10"/>
      <c r="J856" s="10"/>
      <c r="K856" s="10"/>
      <c r="N856" s="7"/>
      <c r="O856" s="19">
        <f>((H856-1)*(1-(IF(I856="no",0,'month 2'!$B$3)))+1)</f>
        <v>5.0000000000000044E-2</v>
      </c>
      <c r="P856" s="19">
        <f t="shared" si="13"/>
        <v>0</v>
      </c>
      <c r="Q8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6" s="20">
        <f>IF(ISBLANK(N856),,IF(ISBLANK(H856),,(IF(N856="WON-EW",((((O856-1)*K856)*'month 2'!$B$2)+('month 2'!$B$2*(O856-1))),IF(N856="WON",((((O856-1)*K856)*'month 2'!$B$2)+('month 2'!$B$2*(O856-1))),IF(N856="PLACED",((((O856-1)*K856)*'month 2'!$B$2)-'month 2'!$B$2),IF(K856=0,-'month 2'!$B$2,IF(K856=0,-'month 2'!$B$2,-('month 2'!$B$2*2)))))))*D856))</f>
        <v>0</v>
      </c>
    </row>
    <row r="857" spans="9:18" ht="15" x14ac:dyDescent="0.2">
      <c r="I857" s="10"/>
      <c r="J857" s="10"/>
      <c r="K857" s="10"/>
      <c r="N857" s="7"/>
      <c r="O857" s="19">
        <f>((H857-1)*(1-(IF(I857="no",0,'month 2'!$B$3)))+1)</f>
        <v>5.0000000000000044E-2</v>
      </c>
      <c r="P857" s="19">
        <f t="shared" si="13"/>
        <v>0</v>
      </c>
      <c r="Q8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7" s="20">
        <f>IF(ISBLANK(N857),,IF(ISBLANK(H857),,(IF(N857="WON-EW",((((O857-1)*K857)*'month 2'!$B$2)+('month 2'!$B$2*(O857-1))),IF(N857="WON",((((O857-1)*K857)*'month 2'!$B$2)+('month 2'!$B$2*(O857-1))),IF(N857="PLACED",((((O857-1)*K857)*'month 2'!$B$2)-'month 2'!$B$2),IF(K857=0,-'month 2'!$B$2,IF(K857=0,-'month 2'!$B$2,-('month 2'!$B$2*2)))))))*D857))</f>
        <v>0</v>
      </c>
    </row>
    <row r="858" spans="9:18" ht="15" x14ac:dyDescent="0.2">
      <c r="I858" s="10"/>
      <c r="J858" s="10"/>
      <c r="K858" s="10"/>
      <c r="N858" s="7"/>
      <c r="O858" s="19">
        <f>((H858-1)*(1-(IF(I858="no",0,'month 2'!$B$3)))+1)</f>
        <v>5.0000000000000044E-2</v>
      </c>
      <c r="P858" s="19">
        <f t="shared" si="13"/>
        <v>0</v>
      </c>
      <c r="Q8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8" s="20">
        <f>IF(ISBLANK(N858),,IF(ISBLANK(H858),,(IF(N858="WON-EW",((((O858-1)*K858)*'month 2'!$B$2)+('month 2'!$B$2*(O858-1))),IF(N858="WON",((((O858-1)*K858)*'month 2'!$B$2)+('month 2'!$B$2*(O858-1))),IF(N858="PLACED",((((O858-1)*K858)*'month 2'!$B$2)-'month 2'!$B$2),IF(K858=0,-'month 2'!$B$2,IF(K858=0,-'month 2'!$B$2,-('month 2'!$B$2*2)))))))*D858))</f>
        <v>0</v>
      </c>
    </row>
    <row r="859" spans="9:18" ht="15" x14ac:dyDescent="0.2">
      <c r="I859" s="10"/>
      <c r="J859" s="10"/>
      <c r="K859" s="10"/>
      <c r="N859" s="7"/>
      <c r="O859" s="19">
        <f>((H859-1)*(1-(IF(I859="no",0,'month 2'!$B$3)))+1)</f>
        <v>5.0000000000000044E-2</v>
      </c>
      <c r="P859" s="19">
        <f t="shared" si="13"/>
        <v>0</v>
      </c>
      <c r="Q8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9" s="20">
        <f>IF(ISBLANK(N859),,IF(ISBLANK(H859),,(IF(N859="WON-EW",((((O859-1)*K859)*'month 2'!$B$2)+('month 2'!$B$2*(O859-1))),IF(N859="WON",((((O859-1)*K859)*'month 2'!$B$2)+('month 2'!$B$2*(O859-1))),IF(N859="PLACED",((((O859-1)*K859)*'month 2'!$B$2)-'month 2'!$B$2),IF(K859=0,-'month 2'!$B$2,IF(K859=0,-'month 2'!$B$2,-('month 2'!$B$2*2)))))))*D859))</f>
        <v>0</v>
      </c>
    </row>
    <row r="860" spans="9:18" ht="15" x14ac:dyDescent="0.2">
      <c r="I860" s="10"/>
      <c r="J860" s="10"/>
      <c r="K860" s="10"/>
      <c r="N860" s="7"/>
      <c r="O860" s="19">
        <f>((H860-1)*(1-(IF(I860="no",0,'month 2'!$B$3)))+1)</f>
        <v>5.0000000000000044E-2</v>
      </c>
      <c r="P860" s="19">
        <f t="shared" si="13"/>
        <v>0</v>
      </c>
      <c r="Q8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0" s="20">
        <f>IF(ISBLANK(N860),,IF(ISBLANK(H860),,(IF(N860="WON-EW",((((O860-1)*K860)*'month 2'!$B$2)+('month 2'!$B$2*(O860-1))),IF(N860="WON",((((O860-1)*K860)*'month 2'!$B$2)+('month 2'!$B$2*(O860-1))),IF(N860="PLACED",((((O860-1)*K860)*'month 2'!$B$2)-'month 2'!$B$2),IF(K860=0,-'month 2'!$B$2,IF(K860=0,-'month 2'!$B$2,-('month 2'!$B$2*2)))))))*D860))</f>
        <v>0</v>
      </c>
    </row>
    <row r="861" spans="9:18" ht="15" x14ac:dyDescent="0.2">
      <c r="I861" s="10"/>
      <c r="J861" s="10"/>
      <c r="K861" s="10"/>
      <c r="N861" s="7"/>
      <c r="O861" s="19">
        <f>((H861-1)*(1-(IF(I861="no",0,'month 2'!$B$3)))+1)</f>
        <v>5.0000000000000044E-2</v>
      </c>
      <c r="P861" s="19">
        <f t="shared" si="13"/>
        <v>0</v>
      </c>
      <c r="Q8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1" s="20">
        <f>IF(ISBLANK(N861),,IF(ISBLANK(H861),,(IF(N861="WON-EW",((((O861-1)*K861)*'month 2'!$B$2)+('month 2'!$B$2*(O861-1))),IF(N861="WON",((((O861-1)*K861)*'month 2'!$B$2)+('month 2'!$B$2*(O861-1))),IF(N861="PLACED",((((O861-1)*K861)*'month 2'!$B$2)-'month 2'!$B$2),IF(K861=0,-'month 2'!$B$2,IF(K861=0,-'month 2'!$B$2,-('month 2'!$B$2*2)))))))*D861))</f>
        <v>0</v>
      </c>
    </row>
    <row r="862" spans="9:18" ht="15" x14ac:dyDescent="0.2">
      <c r="I862" s="10"/>
      <c r="J862" s="10"/>
      <c r="K862" s="10"/>
      <c r="N862" s="7"/>
      <c r="O862" s="19">
        <f>((H862-1)*(1-(IF(I862="no",0,'month 2'!$B$3)))+1)</f>
        <v>5.0000000000000044E-2</v>
      </c>
      <c r="P862" s="19">
        <f t="shared" si="13"/>
        <v>0</v>
      </c>
      <c r="Q8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2" s="20">
        <f>IF(ISBLANK(N862),,IF(ISBLANK(H862),,(IF(N862="WON-EW",((((O862-1)*K862)*'month 2'!$B$2)+('month 2'!$B$2*(O862-1))),IF(N862="WON",((((O862-1)*K862)*'month 2'!$B$2)+('month 2'!$B$2*(O862-1))),IF(N862="PLACED",((((O862-1)*K862)*'month 2'!$B$2)-'month 2'!$B$2),IF(K862=0,-'month 2'!$B$2,IF(K862=0,-'month 2'!$B$2,-('month 2'!$B$2*2)))))))*D862))</f>
        <v>0</v>
      </c>
    </row>
    <row r="863" spans="9:18" ht="15" x14ac:dyDescent="0.2">
      <c r="I863" s="10"/>
      <c r="J863" s="10"/>
      <c r="K863" s="10"/>
      <c r="N863" s="7"/>
      <c r="O863" s="19">
        <f>((H863-1)*(1-(IF(I863="no",0,'month 2'!$B$3)))+1)</f>
        <v>5.0000000000000044E-2</v>
      </c>
      <c r="P863" s="19">
        <f t="shared" si="13"/>
        <v>0</v>
      </c>
      <c r="Q8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3" s="20">
        <f>IF(ISBLANK(N863),,IF(ISBLANK(H863),,(IF(N863="WON-EW",((((O863-1)*K863)*'month 2'!$B$2)+('month 2'!$B$2*(O863-1))),IF(N863="WON",((((O863-1)*K863)*'month 2'!$B$2)+('month 2'!$B$2*(O863-1))),IF(N863="PLACED",((((O863-1)*K863)*'month 2'!$B$2)-'month 2'!$B$2),IF(K863=0,-'month 2'!$B$2,IF(K863=0,-'month 2'!$B$2,-('month 2'!$B$2*2)))))))*D863))</f>
        <v>0</v>
      </c>
    </row>
    <row r="864" spans="9:18" ht="15" x14ac:dyDescent="0.2">
      <c r="I864" s="10"/>
      <c r="J864" s="10"/>
      <c r="K864" s="10"/>
      <c r="N864" s="7"/>
      <c r="O864" s="19">
        <f>((H864-1)*(1-(IF(I864="no",0,'month 2'!$B$3)))+1)</f>
        <v>5.0000000000000044E-2</v>
      </c>
      <c r="P864" s="19">
        <f t="shared" si="13"/>
        <v>0</v>
      </c>
      <c r="Q8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4" s="20">
        <f>IF(ISBLANK(N864),,IF(ISBLANK(H864),,(IF(N864="WON-EW",((((O864-1)*K864)*'month 2'!$B$2)+('month 2'!$B$2*(O864-1))),IF(N864="WON",((((O864-1)*K864)*'month 2'!$B$2)+('month 2'!$B$2*(O864-1))),IF(N864="PLACED",((((O864-1)*K864)*'month 2'!$B$2)-'month 2'!$B$2),IF(K864=0,-'month 2'!$B$2,IF(K864=0,-'month 2'!$B$2,-('month 2'!$B$2*2)))))))*D864))</f>
        <v>0</v>
      </c>
    </row>
    <row r="865" spans="9:18" ht="15" x14ac:dyDescent="0.2">
      <c r="I865" s="10"/>
      <c r="J865" s="10"/>
      <c r="K865" s="10"/>
      <c r="N865" s="7"/>
      <c r="O865" s="19">
        <f>((H865-1)*(1-(IF(I865="no",0,'month 2'!$B$3)))+1)</f>
        <v>5.0000000000000044E-2</v>
      </c>
      <c r="P865" s="19">
        <f t="shared" si="13"/>
        <v>0</v>
      </c>
      <c r="Q8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5" s="20">
        <f>IF(ISBLANK(N865),,IF(ISBLANK(H865),,(IF(N865="WON-EW",((((O865-1)*K865)*'month 2'!$B$2)+('month 2'!$B$2*(O865-1))),IF(N865="WON",((((O865-1)*K865)*'month 2'!$B$2)+('month 2'!$B$2*(O865-1))),IF(N865="PLACED",((((O865-1)*K865)*'month 2'!$B$2)-'month 2'!$B$2),IF(K865=0,-'month 2'!$B$2,IF(K865=0,-'month 2'!$B$2,-('month 2'!$B$2*2)))))))*D865))</f>
        <v>0</v>
      </c>
    </row>
    <row r="866" spans="9:18" ht="15" x14ac:dyDescent="0.2">
      <c r="I866" s="10"/>
      <c r="J866" s="10"/>
      <c r="K866" s="10"/>
      <c r="N866" s="7"/>
      <c r="O866" s="19">
        <f>((H866-1)*(1-(IF(I866="no",0,'month 2'!$B$3)))+1)</f>
        <v>5.0000000000000044E-2</v>
      </c>
      <c r="P866" s="19">
        <f t="shared" si="13"/>
        <v>0</v>
      </c>
      <c r="Q8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6" s="20">
        <f>IF(ISBLANK(N866),,IF(ISBLANK(H866),,(IF(N866="WON-EW",((((O866-1)*K866)*'month 2'!$B$2)+('month 2'!$B$2*(O866-1))),IF(N866="WON",((((O866-1)*K866)*'month 2'!$B$2)+('month 2'!$B$2*(O866-1))),IF(N866="PLACED",((((O866-1)*K866)*'month 2'!$B$2)-'month 2'!$B$2),IF(K866=0,-'month 2'!$B$2,IF(K866=0,-'month 2'!$B$2,-('month 2'!$B$2*2)))))))*D866))</f>
        <v>0</v>
      </c>
    </row>
    <row r="867" spans="9:18" ht="15" x14ac:dyDescent="0.2">
      <c r="I867" s="10"/>
      <c r="J867" s="10"/>
      <c r="K867" s="10"/>
      <c r="N867" s="7"/>
      <c r="O867" s="19">
        <f>((H867-1)*(1-(IF(I867="no",0,'month 2'!$B$3)))+1)</f>
        <v>5.0000000000000044E-2</v>
      </c>
      <c r="P867" s="19">
        <f t="shared" si="13"/>
        <v>0</v>
      </c>
      <c r="Q8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7" s="20">
        <f>IF(ISBLANK(N867),,IF(ISBLANK(H867),,(IF(N867="WON-EW",((((O867-1)*K867)*'month 2'!$B$2)+('month 2'!$B$2*(O867-1))),IF(N867="WON",((((O867-1)*K867)*'month 2'!$B$2)+('month 2'!$B$2*(O867-1))),IF(N867="PLACED",((((O867-1)*K867)*'month 2'!$B$2)-'month 2'!$B$2),IF(K867=0,-'month 2'!$B$2,IF(K867=0,-'month 2'!$B$2,-('month 2'!$B$2*2)))))))*D867))</f>
        <v>0</v>
      </c>
    </row>
    <row r="868" spans="9:18" ht="15" x14ac:dyDescent="0.2">
      <c r="I868" s="10"/>
      <c r="J868" s="10"/>
      <c r="K868" s="10"/>
      <c r="N868" s="7"/>
      <c r="O868" s="19">
        <f>((H868-1)*(1-(IF(I868="no",0,'month 2'!$B$3)))+1)</f>
        <v>5.0000000000000044E-2</v>
      </c>
      <c r="P868" s="19">
        <f t="shared" si="13"/>
        <v>0</v>
      </c>
      <c r="Q8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8" s="20">
        <f>IF(ISBLANK(N868),,IF(ISBLANK(H868),,(IF(N868="WON-EW",((((O868-1)*K868)*'month 2'!$B$2)+('month 2'!$B$2*(O868-1))),IF(N868="WON",((((O868-1)*K868)*'month 2'!$B$2)+('month 2'!$B$2*(O868-1))),IF(N868="PLACED",((((O868-1)*K868)*'month 2'!$B$2)-'month 2'!$B$2),IF(K868=0,-'month 2'!$B$2,IF(K868=0,-'month 2'!$B$2,-('month 2'!$B$2*2)))))))*D868))</f>
        <v>0</v>
      </c>
    </row>
    <row r="869" spans="9:18" ht="15" x14ac:dyDescent="0.2">
      <c r="I869" s="10"/>
      <c r="J869" s="10"/>
      <c r="K869" s="10"/>
      <c r="N869" s="7"/>
      <c r="O869" s="19">
        <f>((H869-1)*(1-(IF(I869="no",0,'month 2'!$B$3)))+1)</f>
        <v>5.0000000000000044E-2</v>
      </c>
      <c r="P869" s="19">
        <f t="shared" si="13"/>
        <v>0</v>
      </c>
      <c r="Q8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9" s="20">
        <f>IF(ISBLANK(N869),,IF(ISBLANK(H869),,(IF(N869="WON-EW",((((O869-1)*K869)*'month 2'!$B$2)+('month 2'!$B$2*(O869-1))),IF(N869="WON",((((O869-1)*K869)*'month 2'!$B$2)+('month 2'!$B$2*(O869-1))),IF(N869="PLACED",((((O869-1)*K869)*'month 2'!$B$2)-'month 2'!$B$2),IF(K869=0,-'month 2'!$B$2,IF(K869=0,-'month 2'!$B$2,-('month 2'!$B$2*2)))))))*D869))</f>
        <v>0</v>
      </c>
    </row>
    <row r="870" spans="9:18" ht="15" x14ac:dyDescent="0.2">
      <c r="I870" s="10"/>
      <c r="J870" s="10"/>
      <c r="K870" s="10"/>
      <c r="N870" s="7"/>
      <c r="O870" s="19">
        <f>((H870-1)*(1-(IF(I870="no",0,'month 2'!$B$3)))+1)</f>
        <v>5.0000000000000044E-2</v>
      </c>
      <c r="P870" s="19">
        <f t="shared" si="13"/>
        <v>0</v>
      </c>
      <c r="Q8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0" s="20">
        <f>IF(ISBLANK(N870),,IF(ISBLANK(H870),,(IF(N870="WON-EW",((((O870-1)*K870)*'month 2'!$B$2)+('month 2'!$B$2*(O870-1))),IF(N870="WON",((((O870-1)*K870)*'month 2'!$B$2)+('month 2'!$B$2*(O870-1))),IF(N870="PLACED",((((O870-1)*K870)*'month 2'!$B$2)-'month 2'!$B$2),IF(K870=0,-'month 2'!$B$2,IF(K870=0,-'month 2'!$B$2,-('month 2'!$B$2*2)))))))*D870))</f>
        <v>0</v>
      </c>
    </row>
    <row r="871" spans="9:18" ht="15" x14ac:dyDescent="0.2">
      <c r="I871" s="10"/>
      <c r="J871" s="10"/>
      <c r="K871" s="10"/>
      <c r="N871" s="7"/>
      <c r="O871" s="19">
        <f>((H871-1)*(1-(IF(I871="no",0,'month 2'!$B$3)))+1)</f>
        <v>5.0000000000000044E-2</v>
      </c>
      <c r="P871" s="19">
        <f t="shared" si="13"/>
        <v>0</v>
      </c>
      <c r="Q8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1" s="20">
        <f>IF(ISBLANK(N871),,IF(ISBLANK(H871),,(IF(N871="WON-EW",((((O871-1)*K871)*'month 2'!$B$2)+('month 2'!$B$2*(O871-1))),IF(N871="WON",((((O871-1)*K871)*'month 2'!$B$2)+('month 2'!$B$2*(O871-1))),IF(N871="PLACED",((((O871-1)*K871)*'month 2'!$B$2)-'month 2'!$B$2),IF(K871=0,-'month 2'!$B$2,IF(K871=0,-'month 2'!$B$2,-('month 2'!$B$2*2)))))))*D871))</f>
        <v>0</v>
      </c>
    </row>
    <row r="872" spans="9:18" ht="15" x14ac:dyDescent="0.2">
      <c r="I872" s="10"/>
      <c r="J872" s="10"/>
      <c r="K872" s="10"/>
      <c r="N872" s="7"/>
      <c r="O872" s="19">
        <f>((H872-1)*(1-(IF(I872="no",0,'month 2'!$B$3)))+1)</f>
        <v>5.0000000000000044E-2</v>
      </c>
      <c r="P872" s="19">
        <f t="shared" si="13"/>
        <v>0</v>
      </c>
      <c r="Q8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2" s="20">
        <f>IF(ISBLANK(N872),,IF(ISBLANK(H872),,(IF(N872="WON-EW",((((O872-1)*K872)*'month 2'!$B$2)+('month 2'!$B$2*(O872-1))),IF(N872="WON",((((O872-1)*K872)*'month 2'!$B$2)+('month 2'!$B$2*(O872-1))),IF(N872="PLACED",((((O872-1)*K872)*'month 2'!$B$2)-'month 2'!$B$2),IF(K872=0,-'month 2'!$B$2,IF(K872=0,-'month 2'!$B$2,-('month 2'!$B$2*2)))))))*D872))</f>
        <v>0</v>
      </c>
    </row>
    <row r="873" spans="9:18" ht="15" x14ac:dyDescent="0.2">
      <c r="I873" s="10"/>
      <c r="J873" s="10"/>
      <c r="K873" s="10"/>
      <c r="N873" s="7"/>
      <c r="O873" s="19">
        <f>((H873-1)*(1-(IF(I873="no",0,'month 2'!$B$3)))+1)</f>
        <v>5.0000000000000044E-2</v>
      </c>
      <c r="P873" s="19">
        <f t="shared" si="13"/>
        <v>0</v>
      </c>
      <c r="Q8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3" s="20">
        <f>IF(ISBLANK(N873),,IF(ISBLANK(H873),,(IF(N873="WON-EW",((((O873-1)*K873)*'month 2'!$B$2)+('month 2'!$B$2*(O873-1))),IF(N873="WON",((((O873-1)*K873)*'month 2'!$B$2)+('month 2'!$B$2*(O873-1))),IF(N873="PLACED",((((O873-1)*K873)*'month 2'!$B$2)-'month 2'!$B$2),IF(K873=0,-'month 2'!$B$2,IF(K873=0,-'month 2'!$B$2,-('month 2'!$B$2*2)))))))*D873))</f>
        <v>0</v>
      </c>
    </row>
    <row r="874" spans="9:18" ht="15" x14ac:dyDescent="0.2">
      <c r="I874" s="10"/>
      <c r="J874" s="10"/>
      <c r="K874" s="10"/>
      <c r="N874" s="7"/>
      <c r="O874" s="19">
        <f>((H874-1)*(1-(IF(I874="no",0,'month 2'!$B$3)))+1)</f>
        <v>5.0000000000000044E-2</v>
      </c>
      <c r="P874" s="19">
        <f t="shared" si="13"/>
        <v>0</v>
      </c>
      <c r="Q8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4" s="20">
        <f>IF(ISBLANK(N874),,IF(ISBLANK(H874),,(IF(N874="WON-EW",((((O874-1)*K874)*'month 2'!$B$2)+('month 2'!$B$2*(O874-1))),IF(N874="WON",((((O874-1)*K874)*'month 2'!$B$2)+('month 2'!$B$2*(O874-1))),IF(N874="PLACED",((((O874-1)*K874)*'month 2'!$B$2)-'month 2'!$B$2),IF(K874=0,-'month 2'!$B$2,IF(K874=0,-'month 2'!$B$2,-('month 2'!$B$2*2)))))))*D874))</f>
        <v>0</v>
      </c>
    </row>
    <row r="875" spans="9:18" ht="15" x14ac:dyDescent="0.2">
      <c r="I875" s="10"/>
      <c r="J875" s="10"/>
      <c r="K875" s="10"/>
      <c r="N875" s="7"/>
      <c r="O875" s="19">
        <f>((H875-1)*(1-(IF(I875="no",0,'month 2'!$B$3)))+1)</f>
        <v>5.0000000000000044E-2</v>
      </c>
      <c r="P875" s="19">
        <f t="shared" si="13"/>
        <v>0</v>
      </c>
      <c r="Q8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5" s="20">
        <f>IF(ISBLANK(N875),,IF(ISBLANK(H875),,(IF(N875="WON-EW",((((O875-1)*K875)*'month 2'!$B$2)+('month 2'!$B$2*(O875-1))),IF(N875="WON",((((O875-1)*K875)*'month 2'!$B$2)+('month 2'!$B$2*(O875-1))),IF(N875="PLACED",((((O875-1)*K875)*'month 2'!$B$2)-'month 2'!$B$2),IF(K875=0,-'month 2'!$B$2,IF(K875=0,-'month 2'!$B$2,-('month 2'!$B$2*2)))))))*D875))</f>
        <v>0</v>
      </c>
    </row>
    <row r="876" spans="9:18" ht="15" x14ac:dyDescent="0.2">
      <c r="I876" s="10"/>
      <c r="J876" s="10"/>
      <c r="K876" s="10"/>
      <c r="N876" s="7"/>
      <c r="O876" s="19">
        <f>((H876-1)*(1-(IF(I876="no",0,'month 2'!$B$3)))+1)</f>
        <v>5.0000000000000044E-2</v>
      </c>
      <c r="P876" s="19">
        <f t="shared" si="13"/>
        <v>0</v>
      </c>
      <c r="Q8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6" s="20">
        <f>IF(ISBLANK(N876),,IF(ISBLANK(H876),,(IF(N876="WON-EW",((((O876-1)*K876)*'month 2'!$B$2)+('month 2'!$B$2*(O876-1))),IF(N876="WON",((((O876-1)*K876)*'month 2'!$B$2)+('month 2'!$B$2*(O876-1))),IF(N876="PLACED",((((O876-1)*K876)*'month 2'!$B$2)-'month 2'!$B$2),IF(K876=0,-'month 2'!$B$2,IF(K876=0,-'month 2'!$B$2,-('month 2'!$B$2*2)))))))*D876))</f>
        <v>0</v>
      </c>
    </row>
    <row r="877" spans="9:18" ht="15" x14ac:dyDescent="0.2">
      <c r="I877" s="10"/>
      <c r="J877" s="10"/>
      <c r="K877" s="10"/>
      <c r="N877" s="7"/>
      <c r="O877" s="19">
        <f>((H877-1)*(1-(IF(I877="no",0,'month 2'!$B$3)))+1)</f>
        <v>5.0000000000000044E-2</v>
      </c>
      <c r="P877" s="19">
        <f t="shared" si="13"/>
        <v>0</v>
      </c>
      <c r="Q8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7" s="20">
        <f>IF(ISBLANK(N877),,IF(ISBLANK(H877),,(IF(N877="WON-EW",((((O877-1)*K877)*'month 2'!$B$2)+('month 2'!$B$2*(O877-1))),IF(N877="WON",((((O877-1)*K877)*'month 2'!$B$2)+('month 2'!$B$2*(O877-1))),IF(N877="PLACED",((((O877-1)*K877)*'month 2'!$B$2)-'month 2'!$B$2),IF(K877=0,-'month 2'!$B$2,IF(K877=0,-'month 2'!$B$2,-('month 2'!$B$2*2)))))))*D877))</f>
        <v>0</v>
      </c>
    </row>
    <row r="878" spans="9:18" ht="15" x14ac:dyDescent="0.2">
      <c r="I878" s="10"/>
      <c r="J878" s="10"/>
      <c r="K878" s="10"/>
      <c r="N878" s="7"/>
      <c r="O878" s="19">
        <f>((H878-1)*(1-(IF(I878="no",0,'month 2'!$B$3)))+1)</f>
        <v>5.0000000000000044E-2</v>
      </c>
      <c r="P878" s="19">
        <f t="shared" ref="P878:P941" si="14">D878*IF(J878="yes",2,1)</f>
        <v>0</v>
      </c>
      <c r="Q8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8" s="20">
        <f>IF(ISBLANK(N878),,IF(ISBLANK(H878),,(IF(N878="WON-EW",((((O878-1)*K878)*'month 2'!$B$2)+('month 2'!$B$2*(O878-1))),IF(N878="WON",((((O878-1)*K878)*'month 2'!$B$2)+('month 2'!$B$2*(O878-1))),IF(N878="PLACED",((((O878-1)*K878)*'month 2'!$B$2)-'month 2'!$B$2),IF(K878=0,-'month 2'!$B$2,IF(K878=0,-'month 2'!$B$2,-('month 2'!$B$2*2)))))))*D878))</f>
        <v>0</v>
      </c>
    </row>
    <row r="879" spans="9:18" ht="15" x14ac:dyDescent="0.2">
      <c r="I879" s="10"/>
      <c r="J879" s="10"/>
      <c r="K879" s="10"/>
      <c r="N879" s="7"/>
      <c r="O879" s="19">
        <f>((H879-1)*(1-(IF(I879="no",0,'month 2'!$B$3)))+1)</f>
        <v>5.0000000000000044E-2</v>
      </c>
      <c r="P879" s="19">
        <f t="shared" si="14"/>
        <v>0</v>
      </c>
      <c r="Q8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9" s="20">
        <f>IF(ISBLANK(N879),,IF(ISBLANK(H879),,(IF(N879="WON-EW",((((O879-1)*K879)*'month 2'!$B$2)+('month 2'!$B$2*(O879-1))),IF(N879="WON",((((O879-1)*K879)*'month 2'!$B$2)+('month 2'!$B$2*(O879-1))),IF(N879="PLACED",((((O879-1)*K879)*'month 2'!$B$2)-'month 2'!$B$2),IF(K879=0,-'month 2'!$B$2,IF(K879=0,-'month 2'!$B$2,-('month 2'!$B$2*2)))))))*D879))</f>
        <v>0</v>
      </c>
    </row>
    <row r="880" spans="9:18" ht="15" x14ac:dyDescent="0.2">
      <c r="I880" s="10"/>
      <c r="J880" s="10"/>
      <c r="K880" s="10"/>
      <c r="N880" s="7"/>
      <c r="O880" s="19">
        <f>((H880-1)*(1-(IF(I880="no",0,'month 2'!$B$3)))+1)</f>
        <v>5.0000000000000044E-2</v>
      </c>
      <c r="P880" s="19">
        <f t="shared" si="14"/>
        <v>0</v>
      </c>
      <c r="Q8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0" s="20">
        <f>IF(ISBLANK(N880),,IF(ISBLANK(H880),,(IF(N880="WON-EW",((((O880-1)*K880)*'month 2'!$B$2)+('month 2'!$B$2*(O880-1))),IF(N880="WON",((((O880-1)*K880)*'month 2'!$B$2)+('month 2'!$B$2*(O880-1))),IF(N880="PLACED",((((O880-1)*K880)*'month 2'!$B$2)-'month 2'!$B$2),IF(K880=0,-'month 2'!$B$2,IF(K880=0,-'month 2'!$B$2,-('month 2'!$B$2*2)))))))*D880))</f>
        <v>0</v>
      </c>
    </row>
    <row r="881" spans="9:19" ht="15" x14ac:dyDescent="0.2">
      <c r="I881" s="10"/>
      <c r="J881" s="10"/>
      <c r="K881" s="10"/>
      <c r="N881" s="7"/>
      <c r="O881" s="19">
        <f>((H881-1)*(1-(IF(I881="no",0,'month 2'!$B$3)))+1)</f>
        <v>5.0000000000000044E-2</v>
      </c>
      <c r="P881" s="19">
        <f t="shared" si="14"/>
        <v>0</v>
      </c>
      <c r="Q8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1" s="20">
        <f>IF(ISBLANK(N881),,IF(ISBLANK(H881),,(IF(N881="WON-EW",((((O881-1)*K881)*'month 2'!$B$2)+('month 2'!$B$2*(O881-1))),IF(N881="WON",((((O881-1)*K881)*'month 2'!$B$2)+('month 2'!$B$2*(O881-1))),IF(N881="PLACED",((((O881-1)*K881)*'month 2'!$B$2)-'month 2'!$B$2),IF(K881=0,-'month 2'!$B$2,IF(K881=0,-'month 2'!$B$2,-('month 2'!$B$2*2)))))))*D881))</f>
        <v>0</v>
      </c>
    </row>
    <row r="882" spans="9:19" ht="15" x14ac:dyDescent="0.2">
      <c r="I882" s="10"/>
      <c r="J882" s="10"/>
      <c r="K882" s="10"/>
      <c r="N882" s="7"/>
      <c r="O882" s="19">
        <f>((H882-1)*(1-(IF(I882="no",0,'month 2'!$B$3)))+1)</f>
        <v>5.0000000000000044E-2</v>
      </c>
      <c r="P882" s="19">
        <f t="shared" si="14"/>
        <v>0</v>
      </c>
      <c r="Q8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2" s="20">
        <f>IF(ISBLANK(N882),,IF(ISBLANK(H882),,(IF(N882="WON-EW",((((O882-1)*K882)*'month 2'!$B$2)+('month 2'!$B$2*(O882-1))),IF(N882="WON",((((O882-1)*K882)*'month 2'!$B$2)+('month 2'!$B$2*(O882-1))),IF(N882="PLACED",((((O882-1)*K882)*'month 2'!$B$2)-'month 2'!$B$2),IF(K882=0,-'month 2'!$B$2,IF(K882=0,-'month 2'!$B$2,-('month 2'!$B$2*2)))))))*D882))</f>
        <v>0</v>
      </c>
    </row>
    <row r="883" spans="9:19" ht="15" x14ac:dyDescent="0.2">
      <c r="I883" s="10"/>
      <c r="J883" s="10"/>
      <c r="K883" s="10"/>
      <c r="N883" s="7"/>
      <c r="O883" s="19">
        <f>((H883-1)*(1-(IF(I883="no",0,'month 2'!$B$3)))+1)</f>
        <v>5.0000000000000044E-2</v>
      </c>
      <c r="P883" s="19">
        <f t="shared" si="14"/>
        <v>0</v>
      </c>
      <c r="Q8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3" s="20">
        <f>IF(ISBLANK(N883),,IF(ISBLANK(H883),,(IF(N883="WON-EW",((((O883-1)*K883)*'month 2'!$B$2)+('month 2'!$B$2*(O883-1))),IF(N883="WON",((((O883-1)*K883)*'month 2'!$B$2)+('month 2'!$B$2*(O883-1))),IF(N883="PLACED",((((O883-1)*K883)*'month 2'!$B$2)-'month 2'!$B$2),IF(K883=0,-'month 2'!$B$2,IF(K883=0,-'month 2'!$B$2,-('month 2'!$B$2*2)))))))*D883))</f>
        <v>0</v>
      </c>
    </row>
    <row r="884" spans="9:19" ht="15" x14ac:dyDescent="0.2">
      <c r="I884" s="10"/>
      <c r="J884" s="10"/>
      <c r="K884" s="10"/>
      <c r="N884" s="7"/>
      <c r="O884" s="19">
        <f>((H884-1)*(1-(IF(I884="no",0,'month 2'!$B$3)))+1)</f>
        <v>5.0000000000000044E-2</v>
      </c>
      <c r="P884" s="19">
        <f t="shared" si="14"/>
        <v>0</v>
      </c>
      <c r="Q8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4" s="20">
        <f>IF(ISBLANK(N884),,IF(ISBLANK(H884),,(IF(N884="WON-EW",((((O884-1)*K884)*'month 2'!$B$2)+('month 2'!$B$2*(O884-1))),IF(N884="WON",((((O884-1)*K884)*'month 2'!$B$2)+('month 2'!$B$2*(O884-1))),IF(N884="PLACED",((((O884-1)*K884)*'month 2'!$B$2)-'month 2'!$B$2),IF(K884=0,-'month 2'!$B$2,IF(K884=0,-'month 2'!$B$2,-('month 2'!$B$2*2)))))))*D884))</f>
        <v>0</v>
      </c>
      <c r="S884">
        <f t="shared" ref="S884:S947" si="15">IF(ISBLANK(L884),1,IF(ISBLANK(M884),2,99))</f>
        <v>1</v>
      </c>
    </row>
    <row r="885" spans="9:19" ht="15" x14ac:dyDescent="0.2">
      <c r="I885" s="10"/>
      <c r="J885" s="10"/>
      <c r="K885" s="10"/>
      <c r="N885" s="7"/>
      <c r="O885" s="19">
        <f>((H885-1)*(1-(IF(I885="no",0,'month 2'!$B$3)))+1)</f>
        <v>5.0000000000000044E-2</v>
      </c>
      <c r="P885" s="19">
        <f t="shared" si="14"/>
        <v>0</v>
      </c>
      <c r="Q8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5" s="20">
        <f>IF(ISBLANK(N885),,IF(ISBLANK(H885),,(IF(N885="WON-EW",((((O885-1)*K885)*'month 2'!$B$2)+('month 2'!$B$2*(O885-1))),IF(N885="WON",((((O885-1)*K885)*'month 2'!$B$2)+('month 2'!$B$2*(O885-1))),IF(N885="PLACED",((((O885-1)*K885)*'month 2'!$B$2)-'month 2'!$B$2),IF(K885=0,-'month 2'!$B$2,IF(K885=0,-'month 2'!$B$2,-('month 2'!$B$2*2)))))))*D885))</f>
        <v>0</v>
      </c>
      <c r="S885">
        <f t="shared" si="15"/>
        <v>1</v>
      </c>
    </row>
    <row r="886" spans="9:19" ht="15" x14ac:dyDescent="0.2">
      <c r="I886" s="10"/>
      <c r="J886" s="10"/>
      <c r="K886" s="10"/>
      <c r="N886" s="7"/>
      <c r="O886" s="19">
        <f>((H886-1)*(1-(IF(I886="no",0,'month 2'!$B$3)))+1)</f>
        <v>5.0000000000000044E-2</v>
      </c>
      <c r="P886" s="19">
        <f t="shared" si="14"/>
        <v>0</v>
      </c>
      <c r="Q8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6" s="20">
        <f>IF(ISBLANK(N886),,IF(ISBLANK(H886),,(IF(N886="WON-EW",((((O886-1)*K886)*'month 2'!$B$2)+('month 2'!$B$2*(O886-1))),IF(N886="WON",((((O886-1)*K886)*'month 2'!$B$2)+('month 2'!$B$2*(O886-1))),IF(N886="PLACED",((((O886-1)*K886)*'month 2'!$B$2)-'month 2'!$B$2),IF(K886=0,-'month 2'!$B$2,IF(K886=0,-'month 2'!$B$2,-('month 2'!$B$2*2)))))))*D886))</f>
        <v>0</v>
      </c>
      <c r="S886">
        <f t="shared" si="15"/>
        <v>1</v>
      </c>
    </row>
    <row r="887" spans="9:19" ht="15" x14ac:dyDescent="0.2">
      <c r="I887" s="10"/>
      <c r="J887" s="10"/>
      <c r="K887" s="10"/>
      <c r="N887" s="7"/>
      <c r="O887" s="19">
        <f>((H887-1)*(1-(IF(I887="no",0,'month 2'!$B$3)))+1)</f>
        <v>5.0000000000000044E-2</v>
      </c>
      <c r="P887" s="19">
        <f t="shared" si="14"/>
        <v>0</v>
      </c>
      <c r="Q8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7" s="20">
        <f>IF(ISBLANK(N887),,IF(ISBLANK(H887),,(IF(N887="WON-EW",((((O887-1)*K887)*'month 2'!$B$2)+('month 2'!$B$2*(O887-1))),IF(N887="WON",((((O887-1)*K887)*'month 2'!$B$2)+('month 2'!$B$2*(O887-1))),IF(N887="PLACED",((((O887-1)*K887)*'month 2'!$B$2)-'month 2'!$B$2),IF(K887=0,-'month 2'!$B$2,IF(K887=0,-'month 2'!$B$2,-('month 2'!$B$2*2)))))))*D887))</f>
        <v>0</v>
      </c>
      <c r="S887">
        <f t="shared" si="15"/>
        <v>1</v>
      </c>
    </row>
    <row r="888" spans="9:19" ht="15" x14ac:dyDescent="0.2">
      <c r="I888" s="10"/>
      <c r="J888" s="10"/>
      <c r="K888" s="10"/>
      <c r="N888" s="7"/>
      <c r="O888" s="19">
        <f>((H888-1)*(1-(IF(I888="no",0,'month 2'!$B$3)))+1)</f>
        <v>5.0000000000000044E-2</v>
      </c>
      <c r="P888" s="19">
        <f t="shared" si="14"/>
        <v>0</v>
      </c>
      <c r="Q8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8" s="20">
        <f>IF(ISBLANK(N888),,IF(ISBLANK(H888),,(IF(N888="WON-EW",((((O888-1)*K888)*'month 2'!$B$2)+('month 2'!$B$2*(O888-1))),IF(N888="WON",((((O888-1)*K888)*'month 2'!$B$2)+('month 2'!$B$2*(O888-1))),IF(N888="PLACED",((((O888-1)*K888)*'month 2'!$B$2)-'month 2'!$B$2),IF(K888=0,-'month 2'!$B$2,IF(K888=0,-'month 2'!$B$2,-('month 2'!$B$2*2)))))))*D888))</f>
        <v>0</v>
      </c>
      <c r="S888">
        <f t="shared" si="15"/>
        <v>1</v>
      </c>
    </row>
    <row r="889" spans="9:19" ht="15" x14ac:dyDescent="0.2">
      <c r="I889" s="10"/>
      <c r="J889" s="10"/>
      <c r="K889" s="10"/>
      <c r="N889" s="7"/>
      <c r="O889" s="19">
        <f>((H889-1)*(1-(IF(I889="no",0,'month 2'!$B$3)))+1)</f>
        <v>5.0000000000000044E-2</v>
      </c>
      <c r="P889" s="19">
        <f t="shared" si="14"/>
        <v>0</v>
      </c>
      <c r="Q8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9" s="20">
        <f>IF(ISBLANK(N889),,IF(ISBLANK(H889),,(IF(N889="WON-EW",((((O889-1)*K889)*'month 2'!$B$2)+('month 2'!$B$2*(O889-1))),IF(N889="WON",((((O889-1)*K889)*'month 2'!$B$2)+('month 2'!$B$2*(O889-1))),IF(N889="PLACED",((((O889-1)*K889)*'month 2'!$B$2)-'month 2'!$B$2),IF(K889=0,-'month 2'!$B$2,IF(K889=0,-'month 2'!$B$2,-('month 2'!$B$2*2)))))))*D889))</f>
        <v>0</v>
      </c>
      <c r="S889">
        <f t="shared" si="15"/>
        <v>1</v>
      </c>
    </row>
    <row r="890" spans="9:19" ht="15" x14ac:dyDescent="0.2">
      <c r="I890" s="10"/>
      <c r="J890" s="10"/>
      <c r="K890" s="10"/>
      <c r="N890" s="7"/>
      <c r="O890" s="19">
        <f>((H890-1)*(1-(IF(I890="no",0,'month 2'!$B$3)))+1)</f>
        <v>5.0000000000000044E-2</v>
      </c>
      <c r="P890" s="19">
        <f t="shared" si="14"/>
        <v>0</v>
      </c>
      <c r="Q8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0" s="20">
        <f>IF(ISBLANK(N890),,IF(ISBLANK(H890),,(IF(N890="WON-EW",((((O890-1)*K890)*'month 2'!$B$2)+('month 2'!$B$2*(O890-1))),IF(N890="WON",((((O890-1)*K890)*'month 2'!$B$2)+('month 2'!$B$2*(O890-1))),IF(N890="PLACED",((((O890-1)*K890)*'month 2'!$B$2)-'month 2'!$B$2),IF(K890=0,-'month 2'!$B$2,IF(K890=0,-'month 2'!$B$2,-('month 2'!$B$2*2)))))))*D890))</f>
        <v>0</v>
      </c>
      <c r="S890">
        <f t="shared" si="15"/>
        <v>1</v>
      </c>
    </row>
    <row r="891" spans="9:19" ht="15" x14ac:dyDescent="0.2">
      <c r="I891" s="10"/>
      <c r="J891" s="10"/>
      <c r="K891" s="10"/>
      <c r="N891" s="7"/>
      <c r="O891" s="19">
        <f>((H891-1)*(1-(IF(I891="no",0,'month 2'!$B$3)))+1)</f>
        <v>5.0000000000000044E-2</v>
      </c>
      <c r="P891" s="19">
        <f t="shared" si="14"/>
        <v>0</v>
      </c>
      <c r="Q8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1" s="20">
        <f>IF(ISBLANK(N891),,IF(ISBLANK(H891),,(IF(N891="WON-EW",((((O891-1)*K891)*'month 2'!$B$2)+('month 2'!$B$2*(O891-1))),IF(N891="WON",((((O891-1)*K891)*'month 2'!$B$2)+('month 2'!$B$2*(O891-1))),IF(N891="PLACED",((((O891-1)*K891)*'month 2'!$B$2)-'month 2'!$B$2),IF(K891=0,-'month 2'!$B$2,IF(K891=0,-'month 2'!$B$2,-('month 2'!$B$2*2)))))))*D891))</f>
        <v>0</v>
      </c>
      <c r="S891">
        <f t="shared" si="15"/>
        <v>1</v>
      </c>
    </row>
    <row r="892" spans="9:19" ht="15" x14ac:dyDescent="0.2">
      <c r="I892" s="10"/>
      <c r="J892" s="10"/>
      <c r="K892" s="10"/>
      <c r="N892" s="7"/>
      <c r="O892" s="19">
        <f>((H892-1)*(1-(IF(I892="no",0,'month 2'!$B$3)))+1)</f>
        <v>5.0000000000000044E-2</v>
      </c>
      <c r="P892" s="19">
        <f t="shared" si="14"/>
        <v>0</v>
      </c>
      <c r="Q8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2" s="20">
        <f>IF(ISBLANK(N892),,IF(ISBLANK(H892),,(IF(N892="WON-EW",((((O892-1)*K892)*'month 2'!$B$2)+('month 2'!$B$2*(O892-1))),IF(N892="WON",((((O892-1)*K892)*'month 2'!$B$2)+('month 2'!$B$2*(O892-1))),IF(N892="PLACED",((((O892-1)*K892)*'month 2'!$B$2)-'month 2'!$B$2),IF(K892=0,-'month 2'!$B$2,IF(K892=0,-'month 2'!$B$2,-('month 2'!$B$2*2)))))))*D892))</f>
        <v>0</v>
      </c>
      <c r="S892">
        <f t="shared" si="15"/>
        <v>1</v>
      </c>
    </row>
    <row r="893" spans="9:19" ht="15" x14ac:dyDescent="0.2">
      <c r="I893" s="10"/>
      <c r="J893" s="10"/>
      <c r="K893" s="10"/>
      <c r="N893" s="7"/>
      <c r="O893" s="19">
        <f>((H893-1)*(1-(IF(I893="no",0,'month 2'!$B$3)))+1)</f>
        <v>5.0000000000000044E-2</v>
      </c>
      <c r="P893" s="19">
        <f t="shared" si="14"/>
        <v>0</v>
      </c>
      <c r="Q8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3" s="20">
        <f>IF(ISBLANK(N893),,IF(ISBLANK(H893),,(IF(N893="WON-EW",((((O893-1)*K893)*'month 2'!$B$2)+('month 2'!$B$2*(O893-1))),IF(N893="WON",((((O893-1)*K893)*'month 2'!$B$2)+('month 2'!$B$2*(O893-1))),IF(N893="PLACED",((((O893-1)*K893)*'month 2'!$B$2)-'month 2'!$B$2),IF(K893=0,-'month 2'!$B$2,IF(K893=0,-'month 2'!$B$2,-('month 2'!$B$2*2)))))))*D893))</f>
        <v>0</v>
      </c>
      <c r="S893">
        <f t="shared" si="15"/>
        <v>1</v>
      </c>
    </row>
    <row r="894" spans="9:19" ht="15" x14ac:dyDescent="0.2">
      <c r="I894" s="10"/>
      <c r="J894" s="10"/>
      <c r="K894" s="10"/>
      <c r="N894" s="7"/>
      <c r="O894" s="19">
        <f>((H894-1)*(1-(IF(I894="no",0,'month 2'!$B$3)))+1)</f>
        <v>5.0000000000000044E-2</v>
      </c>
      <c r="P894" s="19">
        <f t="shared" si="14"/>
        <v>0</v>
      </c>
      <c r="Q8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4" s="20">
        <f>IF(ISBLANK(N894),,IF(ISBLANK(H894),,(IF(N894="WON-EW",((((O894-1)*K894)*'month 2'!$B$2)+('month 2'!$B$2*(O894-1))),IF(N894="WON",((((O894-1)*K894)*'month 2'!$B$2)+('month 2'!$B$2*(O894-1))),IF(N894="PLACED",((((O894-1)*K894)*'month 2'!$B$2)-'month 2'!$B$2),IF(K894=0,-'month 2'!$B$2,IF(K894=0,-'month 2'!$B$2,-('month 2'!$B$2*2)))))))*D894))</f>
        <v>0</v>
      </c>
      <c r="S894">
        <f t="shared" si="15"/>
        <v>1</v>
      </c>
    </row>
    <row r="895" spans="9:19" ht="15" x14ac:dyDescent="0.2">
      <c r="I895" s="10"/>
      <c r="J895" s="10"/>
      <c r="K895" s="10"/>
      <c r="N895" s="7"/>
      <c r="O895" s="19">
        <f>((H895-1)*(1-(IF(I895="no",0,'month 2'!$B$3)))+1)</f>
        <v>5.0000000000000044E-2</v>
      </c>
      <c r="P895" s="19">
        <f t="shared" si="14"/>
        <v>0</v>
      </c>
      <c r="Q8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5" s="20">
        <f>IF(ISBLANK(N895),,IF(ISBLANK(H895),,(IF(N895="WON-EW",((((O895-1)*K895)*'month 2'!$B$2)+('month 2'!$B$2*(O895-1))),IF(N895="WON",((((O895-1)*K895)*'month 2'!$B$2)+('month 2'!$B$2*(O895-1))),IF(N895="PLACED",((((O895-1)*K895)*'month 2'!$B$2)-'month 2'!$B$2),IF(K895=0,-'month 2'!$B$2,IF(K895=0,-'month 2'!$B$2,-('month 2'!$B$2*2)))))))*D895))</f>
        <v>0</v>
      </c>
      <c r="S895">
        <f t="shared" si="15"/>
        <v>1</v>
      </c>
    </row>
    <row r="896" spans="9:19" ht="15" x14ac:dyDescent="0.2">
      <c r="I896" s="10"/>
      <c r="J896" s="10"/>
      <c r="K896" s="10"/>
      <c r="N896" s="7"/>
      <c r="O896" s="19">
        <f>((H896-1)*(1-(IF(I896="no",0,'month 2'!$B$3)))+1)</f>
        <v>5.0000000000000044E-2</v>
      </c>
      <c r="P896" s="19">
        <f t="shared" si="14"/>
        <v>0</v>
      </c>
      <c r="Q8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6" s="20">
        <f>IF(ISBLANK(N896),,IF(ISBLANK(H896),,(IF(N896="WON-EW",((((O896-1)*K896)*'month 2'!$B$2)+('month 2'!$B$2*(O896-1))),IF(N896="WON",((((O896-1)*K896)*'month 2'!$B$2)+('month 2'!$B$2*(O896-1))),IF(N896="PLACED",((((O896-1)*K896)*'month 2'!$B$2)-'month 2'!$B$2),IF(K896=0,-'month 2'!$B$2,IF(K896=0,-'month 2'!$B$2,-('month 2'!$B$2*2)))))))*D896))</f>
        <v>0</v>
      </c>
      <c r="S896">
        <f t="shared" si="15"/>
        <v>1</v>
      </c>
    </row>
    <row r="897" spans="9:19" ht="15" x14ac:dyDescent="0.2">
      <c r="I897" s="10"/>
      <c r="J897" s="10"/>
      <c r="K897" s="10"/>
      <c r="N897" s="7"/>
      <c r="O897" s="19">
        <f>((H897-1)*(1-(IF(I897="no",0,'month 2'!$B$3)))+1)</f>
        <v>5.0000000000000044E-2</v>
      </c>
      <c r="P897" s="19">
        <f t="shared" si="14"/>
        <v>0</v>
      </c>
      <c r="Q8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7" s="20">
        <f>IF(ISBLANK(N897),,IF(ISBLANK(H897),,(IF(N897="WON-EW",((((O897-1)*K897)*'month 2'!$B$2)+('month 2'!$B$2*(O897-1))),IF(N897="WON",((((O897-1)*K897)*'month 2'!$B$2)+('month 2'!$B$2*(O897-1))),IF(N897="PLACED",((((O897-1)*K897)*'month 2'!$B$2)-'month 2'!$B$2),IF(K897=0,-'month 2'!$B$2,IF(K897=0,-'month 2'!$B$2,-('month 2'!$B$2*2)))))))*D897))</f>
        <v>0</v>
      </c>
      <c r="S897">
        <f t="shared" si="15"/>
        <v>1</v>
      </c>
    </row>
    <row r="898" spans="9:19" ht="15" x14ac:dyDescent="0.2">
      <c r="I898" s="10"/>
      <c r="J898" s="10"/>
      <c r="K898" s="10"/>
      <c r="N898" s="7"/>
      <c r="O898" s="19">
        <f>((H898-1)*(1-(IF(I898="no",0,'month 2'!$B$3)))+1)</f>
        <v>5.0000000000000044E-2</v>
      </c>
      <c r="P898" s="19">
        <f t="shared" si="14"/>
        <v>0</v>
      </c>
      <c r="Q8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8" s="20">
        <f>IF(ISBLANK(N898),,IF(ISBLANK(H898),,(IF(N898="WON-EW",((((O898-1)*K898)*'month 2'!$B$2)+('month 2'!$B$2*(O898-1))),IF(N898="WON",((((O898-1)*K898)*'month 2'!$B$2)+('month 2'!$B$2*(O898-1))),IF(N898="PLACED",((((O898-1)*K898)*'month 2'!$B$2)-'month 2'!$B$2),IF(K898=0,-'month 2'!$B$2,IF(K898=0,-'month 2'!$B$2,-('month 2'!$B$2*2)))))))*D898))</f>
        <v>0</v>
      </c>
      <c r="S898">
        <f t="shared" si="15"/>
        <v>1</v>
      </c>
    </row>
    <row r="899" spans="9:19" ht="15" x14ac:dyDescent="0.2">
      <c r="I899" s="10"/>
      <c r="J899" s="10"/>
      <c r="K899" s="10"/>
      <c r="N899" s="7"/>
      <c r="O899" s="19">
        <f>((H899-1)*(1-(IF(I899="no",0,'month 2'!$B$3)))+1)</f>
        <v>5.0000000000000044E-2</v>
      </c>
      <c r="P899" s="19">
        <f t="shared" si="14"/>
        <v>0</v>
      </c>
      <c r="Q8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9" s="20">
        <f>IF(ISBLANK(N899),,IF(ISBLANK(H899),,(IF(N899="WON-EW",((((O899-1)*K899)*'month 2'!$B$2)+('month 2'!$B$2*(O899-1))),IF(N899="WON",((((O899-1)*K899)*'month 2'!$B$2)+('month 2'!$B$2*(O899-1))),IF(N899="PLACED",((((O899-1)*K899)*'month 2'!$B$2)-'month 2'!$B$2),IF(K899=0,-'month 2'!$B$2,IF(K899=0,-'month 2'!$B$2,-('month 2'!$B$2*2)))))))*D899))</f>
        <v>0</v>
      </c>
      <c r="S899">
        <f t="shared" si="15"/>
        <v>1</v>
      </c>
    </row>
    <row r="900" spans="9:19" ht="15" x14ac:dyDescent="0.2">
      <c r="I900" s="10"/>
      <c r="J900" s="10"/>
      <c r="K900" s="10"/>
      <c r="N900" s="7"/>
      <c r="O900" s="19">
        <f>((H900-1)*(1-(IF(I900="no",0,'month 2'!$B$3)))+1)</f>
        <v>5.0000000000000044E-2</v>
      </c>
      <c r="P900" s="19">
        <f t="shared" si="14"/>
        <v>0</v>
      </c>
      <c r="Q9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0" s="20">
        <f>IF(ISBLANK(N900),,IF(ISBLANK(H900),,(IF(N900="WON-EW",((((O900-1)*K900)*'month 2'!$B$2)+('month 2'!$B$2*(O900-1))),IF(N900="WON",((((O900-1)*K900)*'month 2'!$B$2)+('month 2'!$B$2*(O900-1))),IF(N900="PLACED",((((O900-1)*K900)*'month 2'!$B$2)-'month 2'!$B$2),IF(K900=0,-'month 2'!$B$2,IF(K900=0,-'month 2'!$B$2,-('month 2'!$B$2*2)))))))*D900))</f>
        <v>0</v>
      </c>
      <c r="S900">
        <f t="shared" si="15"/>
        <v>1</v>
      </c>
    </row>
    <row r="901" spans="9:19" ht="15" x14ac:dyDescent="0.2">
      <c r="I901" s="10"/>
      <c r="J901" s="10"/>
      <c r="K901" s="10"/>
      <c r="N901" s="7"/>
      <c r="O901" s="19">
        <f>((H901-1)*(1-(IF(I901="no",0,'month 2'!$B$3)))+1)</f>
        <v>5.0000000000000044E-2</v>
      </c>
      <c r="P901" s="19">
        <f t="shared" si="14"/>
        <v>0</v>
      </c>
      <c r="Q9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1" s="20">
        <f>IF(ISBLANK(N901),,IF(ISBLANK(H901),,(IF(N901="WON-EW",((((O901-1)*K901)*'month 2'!$B$2)+('month 2'!$B$2*(O901-1))),IF(N901="WON",((((O901-1)*K901)*'month 2'!$B$2)+('month 2'!$B$2*(O901-1))),IF(N901="PLACED",((((O901-1)*K901)*'month 2'!$B$2)-'month 2'!$B$2),IF(K901=0,-'month 2'!$B$2,IF(K901=0,-'month 2'!$B$2,-('month 2'!$B$2*2)))))))*D901))</f>
        <v>0</v>
      </c>
      <c r="S901">
        <f t="shared" si="15"/>
        <v>1</v>
      </c>
    </row>
    <row r="902" spans="9:19" ht="15" x14ac:dyDescent="0.2">
      <c r="I902" s="10"/>
      <c r="J902" s="10"/>
      <c r="K902" s="10"/>
      <c r="N902" s="7"/>
      <c r="O902" s="19">
        <f>((H902-1)*(1-(IF(I902="no",0,'month 2'!$B$3)))+1)</f>
        <v>5.0000000000000044E-2</v>
      </c>
      <c r="P902" s="19">
        <f t="shared" si="14"/>
        <v>0</v>
      </c>
      <c r="Q9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2" s="20">
        <f>IF(ISBLANK(N902),,IF(ISBLANK(H902),,(IF(N902="WON-EW",((((O902-1)*K902)*'month 2'!$B$2)+('month 2'!$B$2*(O902-1))),IF(N902="WON",((((O902-1)*K902)*'month 2'!$B$2)+('month 2'!$B$2*(O902-1))),IF(N902="PLACED",((((O902-1)*K902)*'month 2'!$B$2)-'month 2'!$B$2),IF(K902=0,-'month 2'!$B$2,IF(K902=0,-'month 2'!$B$2,-('month 2'!$B$2*2)))))))*D902))</f>
        <v>0</v>
      </c>
      <c r="S902">
        <f t="shared" si="15"/>
        <v>1</v>
      </c>
    </row>
    <row r="903" spans="9:19" ht="15" x14ac:dyDescent="0.2">
      <c r="I903" s="10"/>
      <c r="J903" s="10"/>
      <c r="K903" s="10"/>
      <c r="N903" s="7"/>
      <c r="O903" s="19">
        <f>((H903-1)*(1-(IF(I903="no",0,'month 2'!$B$3)))+1)</f>
        <v>5.0000000000000044E-2</v>
      </c>
      <c r="P903" s="19">
        <f t="shared" si="14"/>
        <v>0</v>
      </c>
      <c r="Q9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3" s="20">
        <f>IF(ISBLANK(N903),,IF(ISBLANK(H903),,(IF(N903="WON-EW",((((O903-1)*K903)*'month 2'!$B$2)+('month 2'!$B$2*(O903-1))),IF(N903="WON",((((O903-1)*K903)*'month 2'!$B$2)+('month 2'!$B$2*(O903-1))),IF(N903="PLACED",((((O903-1)*K903)*'month 2'!$B$2)-'month 2'!$B$2),IF(K903=0,-'month 2'!$B$2,IF(K903=0,-'month 2'!$B$2,-('month 2'!$B$2*2)))))))*D903))</f>
        <v>0</v>
      </c>
      <c r="S903">
        <f t="shared" si="15"/>
        <v>1</v>
      </c>
    </row>
    <row r="904" spans="9:19" ht="15" x14ac:dyDescent="0.2">
      <c r="I904" s="10"/>
      <c r="J904" s="10"/>
      <c r="K904" s="10"/>
      <c r="N904" s="7"/>
      <c r="O904" s="19">
        <f>((H904-1)*(1-(IF(I904="no",0,'month 2'!$B$3)))+1)</f>
        <v>5.0000000000000044E-2</v>
      </c>
      <c r="P904" s="19">
        <f t="shared" si="14"/>
        <v>0</v>
      </c>
      <c r="Q9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4" s="20">
        <f>IF(ISBLANK(N904),,IF(ISBLANK(H904),,(IF(N904="WON-EW",((((O904-1)*K904)*'month 2'!$B$2)+('month 2'!$B$2*(O904-1))),IF(N904="WON",((((O904-1)*K904)*'month 2'!$B$2)+('month 2'!$B$2*(O904-1))),IF(N904="PLACED",((((O904-1)*K904)*'month 2'!$B$2)-'month 2'!$B$2),IF(K904=0,-'month 2'!$B$2,IF(K904=0,-'month 2'!$B$2,-('month 2'!$B$2*2)))))))*D904))</f>
        <v>0</v>
      </c>
      <c r="S904">
        <f t="shared" si="15"/>
        <v>1</v>
      </c>
    </row>
    <row r="905" spans="9:19" ht="15" x14ac:dyDescent="0.2">
      <c r="I905" s="10"/>
      <c r="J905" s="10"/>
      <c r="K905" s="10"/>
      <c r="N905" s="7"/>
      <c r="O905" s="19">
        <f>((H905-1)*(1-(IF(I905="no",0,'month 2'!$B$3)))+1)</f>
        <v>5.0000000000000044E-2</v>
      </c>
      <c r="P905" s="19">
        <f t="shared" si="14"/>
        <v>0</v>
      </c>
      <c r="Q9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5" s="20">
        <f>IF(ISBLANK(N905),,IF(ISBLANK(H905),,(IF(N905="WON-EW",((((O905-1)*K905)*'month 2'!$B$2)+('month 2'!$B$2*(O905-1))),IF(N905="WON",((((O905-1)*K905)*'month 2'!$B$2)+('month 2'!$B$2*(O905-1))),IF(N905="PLACED",((((O905-1)*K905)*'month 2'!$B$2)-'month 2'!$B$2),IF(K905=0,-'month 2'!$B$2,IF(K905=0,-'month 2'!$B$2,-('month 2'!$B$2*2)))))))*D905))</f>
        <v>0</v>
      </c>
      <c r="S905">
        <f t="shared" si="15"/>
        <v>1</v>
      </c>
    </row>
    <row r="906" spans="9:19" ht="15" x14ac:dyDescent="0.2">
      <c r="I906" s="10"/>
      <c r="J906" s="10"/>
      <c r="K906" s="10"/>
      <c r="N906" s="7"/>
      <c r="O906" s="19">
        <f>((H906-1)*(1-(IF(I906="no",0,'month 2'!$B$3)))+1)</f>
        <v>5.0000000000000044E-2</v>
      </c>
      <c r="P906" s="19">
        <f t="shared" si="14"/>
        <v>0</v>
      </c>
      <c r="Q9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6" s="20">
        <f>IF(ISBLANK(N906),,IF(ISBLANK(H906),,(IF(N906="WON-EW",((((O906-1)*K906)*'month 2'!$B$2)+('month 2'!$B$2*(O906-1))),IF(N906="WON",((((O906-1)*K906)*'month 2'!$B$2)+('month 2'!$B$2*(O906-1))),IF(N906="PLACED",((((O906-1)*K906)*'month 2'!$B$2)-'month 2'!$B$2),IF(K906=0,-'month 2'!$B$2,IF(K906=0,-'month 2'!$B$2,-('month 2'!$B$2*2)))))))*D906))</f>
        <v>0</v>
      </c>
      <c r="S906">
        <f t="shared" si="15"/>
        <v>1</v>
      </c>
    </row>
    <row r="907" spans="9:19" ht="15" x14ac:dyDescent="0.2">
      <c r="I907" s="10"/>
      <c r="J907" s="10"/>
      <c r="K907" s="10"/>
      <c r="N907" s="7"/>
      <c r="O907" s="19">
        <f>((H907-1)*(1-(IF(I907="no",0,'month 2'!$B$3)))+1)</f>
        <v>5.0000000000000044E-2</v>
      </c>
      <c r="P907" s="19">
        <f t="shared" si="14"/>
        <v>0</v>
      </c>
      <c r="Q9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7" s="20">
        <f>IF(ISBLANK(N907),,IF(ISBLANK(H907),,(IF(N907="WON-EW",((((O907-1)*K907)*'month 2'!$B$2)+('month 2'!$B$2*(O907-1))),IF(N907="WON",((((O907-1)*K907)*'month 2'!$B$2)+('month 2'!$B$2*(O907-1))),IF(N907="PLACED",((((O907-1)*K907)*'month 2'!$B$2)-'month 2'!$B$2),IF(K907=0,-'month 2'!$B$2,IF(K907=0,-'month 2'!$B$2,-('month 2'!$B$2*2)))))))*D907))</f>
        <v>0</v>
      </c>
      <c r="S907">
        <f t="shared" si="15"/>
        <v>1</v>
      </c>
    </row>
    <row r="908" spans="9:19" ht="15" x14ac:dyDescent="0.2">
      <c r="I908" s="10"/>
      <c r="J908" s="10"/>
      <c r="K908" s="10"/>
      <c r="N908" s="7"/>
      <c r="O908" s="19">
        <f>((H908-1)*(1-(IF(I908="no",0,'month 2'!$B$3)))+1)</f>
        <v>5.0000000000000044E-2</v>
      </c>
      <c r="P908" s="19">
        <f t="shared" si="14"/>
        <v>0</v>
      </c>
      <c r="Q9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8" s="20">
        <f>IF(ISBLANK(N908),,IF(ISBLANK(H908),,(IF(N908="WON-EW",((((O908-1)*K908)*'month 2'!$B$2)+('month 2'!$B$2*(O908-1))),IF(N908="WON",((((O908-1)*K908)*'month 2'!$B$2)+('month 2'!$B$2*(O908-1))),IF(N908="PLACED",((((O908-1)*K908)*'month 2'!$B$2)-'month 2'!$B$2),IF(K908=0,-'month 2'!$B$2,IF(K908=0,-'month 2'!$B$2,-('month 2'!$B$2*2)))))))*D908))</f>
        <v>0</v>
      </c>
      <c r="S908">
        <f t="shared" si="15"/>
        <v>1</v>
      </c>
    </row>
    <row r="909" spans="9:19" ht="15" x14ac:dyDescent="0.2">
      <c r="I909" s="10"/>
      <c r="J909" s="10"/>
      <c r="K909" s="10"/>
      <c r="N909" s="7"/>
      <c r="O909" s="19">
        <f>((H909-1)*(1-(IF(I909="no",0,'month 2'!$B$3)))+1)</f>
        <v>5.0000000000000044E-2</v>
      </c>
      <c r="P909" s="19">
        <f t="shared" si="14"/>
        <v>0</v>
      </c>
      <c r="Q9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9" s="20">
        <f>IF(ISBLANK(N909),,IF(ISBLANK(H909),,(IF(N909="WON-EW",((((O909-1)*K909)*'month 2'!$B$2)+('month 2'!$B$2*(O909-1))),IF(N909="WON",((((O909-1)*K909)*'month 2'!$B$2)+('month 2'!$B$2*(O909-1))),IF(N909="PLACED",((((O909-1)*K909)*'month 2'!$B$2)-'month 2'!$B$2),IF(K909=0,-'month 2'!$B$2,IF(K909=0,-'month 2'!$B$2,-('month 2'!$B$2*2)))))))*D909))</f>
        <v>0</v>
      </c>
      <c r="S909">
        <f t="shared" si="15"/>
        <v>1</v>
      </c>
    </row>
    <row r="910" spans="9:19" ht="15" x14ac:dyDescent="0.2">
      <c r="I910" s="10"/>
      <c r="J910" s="10"/>
      <c r="K910" s="10"/>
      <c r="N910" s="7"/>
      <c r="O910" s="19">
        <f>((H910-1)*(1-(IF(I910="no",0,'month 2'!$B$3)))+1)</f>
        <v>5.0000000000000044E-2</v>
      </c>
      <c r="P910" s="19">
        <f t="shared" si="14"/>
        <v>0</v>
      </c>
      <c r="Q9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0" s="20">
        <f>IF(ISBLANK(N910),,IF(ISBLANK(H910),,(IF(N910="WON-EW",((((O910-1)*K910)*'month 2'!$B$2)+('month 2'!$B$2*(O910-1))),IF(N910="WON",((((O910-1)*K910)*'month 2'!$B$2)+('month 2'!$B$2*(O910-1))),IF(N910="PLACED",((((O910-1)*K910)*'month 2'!$B$2)-'month 2'!$B$2),IF(K910=0,-'month 2'!$B$2,IF(K910=0,-'month 2'!$B$2,-('month 2'!$B$2*2)))))))*D910))</f>
        <v>0</v>
      </c>
      <c r="S910">
        <f t="shared" si="15"/>
        <v>1</v>
      </c>
    </row>
    <row r="911" spans="9:19" ht="15" x14ac:dyDescent="0.2">
      <c r="I911" s="10"/>
      <c r="J911" s="10"/>
      <c r="K911" s="10"/>
      <c r="N911" s="7"/>
      <c r="O911" s="19">
        <f>((H911-1)*(1-(IF(I911="no",0,'month 2'!$B$3)))+1)</f>
        <v>5.0000000000000044E-2</v>
      </c>
      <c r="P911" s="19">
        <f t="shared" si="14"/>
        <v>0</v>
      </c>
      <c r="Q9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1" s="20">
        <f>IF(ISBLANK(N911),,IF(ISBLANK(H911),,(IF(N911="WON-EW",((((O911-1)*K911)*'month 2'!$B$2)+('month 2'!$B$2*(O911-1))),IF(N911="WON",((((O911-1)*K911)*'month 2'!$B$2)+('month 2'!$B$2*(O911-1))),IF(N911="PLACED",((((O911-1)*K911)*'month 2'!$B$2)-'month 2'!$B$2),IF(K911=0,-'month 2'!$B$2,IF(K911=0,-'month 2'!$B$2,-('month 2'!$B$2*2)))))))*D911))</f>
        <v>0</v>
      </c>
      <c r="S911">
        <f t="shared" si="15"/>
        <v>1</v>
      </c>
    </row>
    <row r="912" spans="9:19" ht="15" x14ac:dyDescent="0.2">
      <c r="I912" s="10"/>
      <c r="J912" s="10"/>
      <c r="K912" s="10"/>
      <c r="N912" s="7"/>
      <c r="O912" s="19">
        <f>((H912-1)*(1-(IF(I912="no",0,'month 2'!$B$3)))+1)</f>
        <v>5.0000000000000044E-2</v>
      </c>
      <c r="P912" s="19">
        <f t="shared" si="14"/>
        <v>0</v>
      </c>
      <c r="Q9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2" s="20">
        <f>IF(ISBLANK(N912),,IF(ISBLANK(H912),,(IF(N912="WON-EW",((((O912-1)*K912)*'month 2'!$B$2)+('month 2'!$B$2*(O912-1))),IF(N912="WON",((((O912-1)*K912)*'month 2'!$B$2)+('month 2'!$B$2*(O912-1))),IF(N912="PLACED",((((O912-1)*K912)*'month 2'!$B$2)-'month 2'!$B$2),IF(K912=0,-'month 2'!$B$2,IF(K912=0,-'month 2'!$B$2,-('month 2'!$B$2*2)))))))*D912))</f>
        <v>0</v>
      </c>
      <c r="S912">
        <f t="shared" si="15"/>
        <v>1</v>
      </c>
    </row>
    <row r="913" spans="9:19" ht="15" x14ac:dyDescent="0.2">
      <c r="I913" s="10"/>
      <c r="J913" s="10"/>
      <c r="K913" s="10"/>
      <c r="N913" s="7"/>
      <c r="O913" s="19">
        <f>((H913-1)*(1-(IF(I913="no",0,'month 2'!$B$3)))+1)</f>
        <v>5.0000000000000044E-2</v>
      </c>
      <c r="P913" s="19">
        <f t="shared" si="14"/>
        <v>0</v>
      </c>
      <c r="Q9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3" s="20">
        <f>IF(ISBLANK(N913),,IF(ISBLANK(H913),,(IF(N913="WON-EW",((((O913-1)*K913)*'month 2'!$B$2)+('month 2'!$B$2*(O913-1))),IF(N913="WON",((((O913-1)*K913)*'month 2'!$B$2)+('month 2'!$B$2*(O913-1))),IF(N913="PLACED",((((O913-1)*K913)*'month 2'!$B$2)-'month 2'!$B$2),IF(K913=0,-'month 2'!$B$2,IF(K913=0,-'month 2'!$B$2,-('month 2'!$B$2*2)))))))*D913))</f>
        <v>0</v>
      </c>
      <c r="S913">
        <f t="shared" si="15"/>
        <v>1</v>
      </c>
    </row>
    <row r="914" spans="9:19" ht="15" x14ac:dyDescent="0.2">
      <c r="I914" s="10"/>
      <c r="J914" s="10"/>
      <c r="K914" s="10"/>
      <c r="N914" s="7"/>
      <c r="O914" s="19">
        <f>((H914-1)*(1-(IF(I914="no",0,'month 2'!$B$3)))+1)</f>
        <v>5.0000000000000044E-2</v>
      </c>
      <c r="P914" s="19">
        <f t="shared" si="14"/>
        <v>0</v>
      </c>
      <c r="Q9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4" s="20">
        <f>IF(ISBLANK(N914),,IF(ISBLANK(H914),,(IF(N914="WON-EW",((((O914-1)*K914)*'month 2'!$B$2)+('month 2'!$B$2*(O914-1))),IF(N914="WON",((((O914-1)*K914)*'month 2'!$B$2)+('month 2'!$B$2*(O914-1))),IF(N914="PLACED",((((O914-1)*K914)*'month 2'!$B$2)-'month 2'!$B$2),IF(K914=0,-'month 2'!$B$2,IF(K914=0,-'month 2'!$B$2,-('month 2'!$B$2*2)))))))*D914))</f>
        <v>0</v>
      </c>
      <c r="S914">
        <f t="shared" si="15"/>
        <v>1</v>
      </c>
    </row>
    <row r="915" spans="9:19" ht="15" x14ac:dyDescent="0.2">
      <c r="I915" s="10"/>
      <c r="J915" s="10"/>
      <c r="K915" s="10"/>
      <c r="N915" s="7"/>
      <c r="O915" s="19">
        <f>((H915-1)*(1-(IF(I915="no",0,'month 2'!$B$3)))+1)</f>
        <v>5.0000000000000044E-2</v>
      </c>
      <c r="P915" s="19">
        <f t="shared" si="14"/>
        <v>0</v>
      </c>
      <c r="Q9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5" s="20">
        <f>IF(ISBLANK(N915),,IF(ISBLANK(H915),,(IF(N915="WON-EW",((((O915-1)*K915)*'month 2'!$B$2)+('month 2'!$B$2*(O915-1))),IF(N915="WON",((((O915-1)*K915)*'month 2'!$B$2)+('month 2'!$B$2*(O915-1))),IF(N915="PLACED",((((O915-1)*K915)*'month 2'!$B$2)-'month 2'!$B$2),IF(K915=0,-'month 2'!$B$2,IF(K915=0,-'month 2'!$B$2,-('month 2'!$B$2*2)))))))*D915))</f>
        <v>0</v>
      </c>
      <c r="S915">
        <f t="shared" si="15"/>
        <v>1</v>
      </c>
    </row>
    <row r="916" spans="9:19" ht="15" x14ac:dyDescent="0.2">
      <c r="I916" s="10"/>
      <c r="J916" s="10"/>
      <c r="K916" s="10"/>
      <c r="N916" s="7"/>
      <c r="O916" s="19">
        <f>((H916-1)*(1-(IF(I916="no",0,'month 2'!$B$3)))+1)</f>
        <v>5.0000000000000044E-2</v>
      </c>
      <c r="P916" s="19">
        <f t="shared" si="14"/>
        <v>0</v>
      </c>
      <c r="Q9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6" s="20">
        <f>IF(ISBLANK(N916),,IF(ISBLANK(H916),,(IF(N916="WON-EW",((((O916-1)*K916)*'month 2'!$B$2)+('month 2'!$B$2*(O916-1))),IF(N916="WON",((((O916-1)*K916)*'month 2'!$B$2)+('month 2'!$B$2*(O916-1))),IF(N916="PLACED",((((O916-1)*K916)*'month 2'!$B$2)-'month 2'!$B$2),IF(K916=0,-'month 2'!$B$2,IF(K916=0,-'month 2'!$B$2,-('month 2'!$B$2*2)))))))*D916))</f>
        <v>0</v>
      </c>
      <c r="S916">
        <f t="shared" si="15"/>
        <v>1</v>
      </c>
    </row>
    <row r="917" spans="9:19" ht="15" x14ac:dyDescent="0.2">
      <c r="I917" s="10"/>
      <c r="J917" s="10"/>
      <c r="K917" s="10"/>
      <c r="N917" s="7"/>
      <c r="O917" s="19">
        <f>((H917-1)*(1-(IF(I917="no",0,'month 2'!$B$3)))+1)</f>
        <v>5.0000000000000044E-2</v>
      </c>
      <c r="P917" s="19">
        <f t="shared" si="14"/>
        <v>0</v>
      </c>
      <c r="Q9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7" s="20">
        <f>IF(ISBLANK(N917),,IF(ISBLANK(H917),,(IF(N917="WON-EW",((((O917-1)*K917)*'month 2'!$B$2)+('month 2'!$B$2*(O917-1))),IF(N917="WON",((((O917-1)*K917)*'month 2'!$B$2)+('month 2'!$B$2*(O917-1))),IF(N917="PLACED",((((O917-1)*K917)*'month 2'!$B$2)-'month 2'!$B$2),IF(K917=0,-'month 2'!$B$2,IF(K917=0,-'month 2'!$B$2,-('month 2'!$B$2*2)))))))*D917))</f>
        <v>0</v>
      </c>
      <c r="S917">
        <f t="shared" si="15"/>
        <v>1</v>
      </c>
    </row>
    <row r="918" spans="9:19" ht="15" x14ac:dyDescent="0.2">
      <c r="I918" s="10"/>
      <c r="J918" s="10"/>
      <c r="K918" s="10"/>
      <c r="N918" s="7"/>
      <c r="O918" s="19">
        <f>((H918-1)*(1-(IF(I918="no",0,'month 2'!$B$3)))+1)</f>
        <v>5.0000000000000044E-2</v>
      </c>
      <c r="P918" s="19">
        <f t="shared" si="14"/>
        <v>0</v>
      </c>
      <c r="Q9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8" s="20">
        <f>IF(ISBLANK(N918),,IF(ISBLANK(H918),,(IF(N918="WON-EW",((((O918-1)*K918)*'month 2'!$B$2)+('month 2'!$B$2*(O918-1))),IF(N918="WON",((((O918-1)*K918)*'month 2'!$B$2)+('month 2'!$B$2*(O918-1))),IF(N918="PLACED",((((O918-1)*K918)*'month 2'!$B$2)-'month 2'!$B$2),IF(K918=0,-'month 2'!$B$2,IF(K918=0,-'month 2'!$B$2,-('month 2'!$B$2*2)))))))*D918))</f>
        <v>0</v>
      </c>
      <c r="S918">
        <f t="shared" si="15"/>
        <v>1</v>
      </c>
    </row>
    <row r="919" spans="9:19" ht="15" x14ac:dyDescent="0.2">
      <c r="I919" s="10"/>
      <c r="J919" s="10"/>
      <c r="K919" s="10"/>
      <c r="N919" s="7"/>
      <c r="O919" s="19">
        <f>((H919-1)*(1-(IF(I919="no",0,'month 2'!$B$3)))+1)</f>
        <v>5.0000000000000044E-2</v>
      </c>
      <c r="P919" s="19">
        <f t="shared" si="14"/>
        <v>0</v>
      </c>
      <c r="Q9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9" s="20">
        <f>IF(ISBLANK(N919),,IF(ISBLANK(H919),,(IF(N919="WON-EW",((((O919-1)*K919)*'month 2'!$B$2)+('month 2'!$B$2*(O919-1))),IF(N919="WON",((((O919-1)*K919)*'month 2'!$B$2)+('month 2'!$B$2*(O919-1))),IF(N919="PLACED",((((O919-1)*K919)*'month 2'!$B$2)-'month 2'!$B$2),IF(K919=0,-'month 2'!$B$2,IF(K919=0,-'month 2'!$B$2,-('month 2'!$B$2*2)))))))*D919))</f>
        <v>0</v>
      </c>
      <c r="S919">
        <f t="shared" si="15"/>
        <v>1</v>
      </c>
    </row>
    <row r="920" spans="9:19" ht="15" x14ac:dyDescent="0.2">
      <c r="I920" s="10"/>
      <c r="J920" s="10"/>
      <c r="K920" s="10"/>
      <c r="N920" s="7"/>
      <c r="O920" s="19">
        <f>((H920-1)*(1-(IF(I920="no",0,'month 2'!$B$3)))+1)</f>
        <v>5.0000000000000044E-2</v>
      </c>
      <c r="P920" s="19">
        <f t="shared" si="14"/>
        <v>0</v>
      </c>
      <c r="Q9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0" s="20">
        <f>IF(ISBLANK(N920),,IF(ISBLANK(H920),,(IF(N920="WON-EW",((((O920-1)*K920)*'month 2'!$B$2)+('month 2'!$B$2*(O920-1))),IF(N920="WON",((((O920-1)*K920)*'month 2'!$B$2)+('month 2'!$B$2*(O920-1))),IF(N920="PLACED",((((O920-1)*K920)*'month 2'!$B$2)-'month 2'!$B$2),IF(K920=0,-'month 2'!$B$2,IF(K920=0,-'month 2'!$B$2,-('month 2'!$B$2*2)))))))*D920))</f>
        <v>0</v>
      </c>
      <c r="S920">
        <f t="shared" si="15"/>
        <v>1</v>
      </c>
    </row>
    <row r="921" spans="9:19" ht="15" x14ac:dyDescent="0.2">
      <c r="I921" s="10"/>
      <c r="J921" s="10"/>
      <c r="K921" s="10"/>
      <c r="N921" s="7"/>
      <c r="O921" s="19">
        <f>((H921-1)*(1-(IF(I921="no",0,'month 2'!$B$3)))+1)</f>
        <v>5.0000000000000044E-2</v>
      </c>
      <c r="P921" s="19">
        <f t="shared" si="14"/>
        <v>0</v>
      </c>
      <c r="Q9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1" s="20">
        <f>IF(ISBLANK(N921),,IF(ISBLANK(H921),,(IF(N921="WON-EW",((((O921-1)*K921)*'month 2'!$B$2)+('month 2'!$B$2*(O921-1))),IF(N921="WON",((((O921-1)*K921)*'month 2'!$B$2)+('month 2'!$B$2*(O921-1))),IF(N921="PLACED",((((O921-1)*K921)*'month 2'!$B$2)-'month 2'!$B$2),IF(K921=0,-'month 2'!$B$2,IF(K921=0,-'month 2'!$B$2,-('month 2'!$B$2*2)))))))*D921))</f>
        <v>0</v>
      </c>
      <c r="S921">
        <f t="shared" si="15"/>
        <v>1</v>
      </c>
    </row>
    <row r="922" spans="9:19" ht="15" x14ac:dyDescent="0.2">
      <c r="I922" s="10"/>
      <c r="J922" s="10"/>
      <c r="K922" s="10"/>
      <c r="N922" s="7"/>
      <c r="O922" s="19">
        <f>((H922-1)*(1-(IF(I922="no",0,'month 2'!$B$3)))+1)</f>
        <v>5.0000000000000044E-2</v>
      </c>
      <c r="P922" s="19">
        <f t="shared" si="14"/>
        <v>0</v>
      </c>
      <c r="Q9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2" s="20">
        <f>IF(ISBLANK(N922),,IF(ISBLANK(H922),,(IF(N922="WON-EW",((((O922-1)*K922)*'month 2'!$B$2)+('month 2'!$B$2*(O922-1))),IF(N922="WON",((((O922-1)*K922)*'month 2'!$B$2)+('month 2'!$B$2*(O922-1))),IF(N922="PLACED",((((O922-1)*K922)*'month 2'!$B$2)-'month 2'!$B$2),IF(K922=0,-'month 2'!$B$2,IF(K922=0,-'month 2'!$B$2,-('month 2'!$B$2*2)))))))*D922))</f>
        <v>0</v>
      </c>
      <c r="S922">
        <f t="shared" si="15"/>
        <v>1</v>
      </c>
    </row>
    <row r="923" spans="9:19" ht="15" x14ac:dyDescent="0.2">
      <c r="I923" s="10"/>
      <c r="J923" s="10"/>
      <c r="K923" s="10"/>
      <c r="N923" s="7"/>
      <c r="O923" s="19">
        <f>((H923-1)*(1-(IF(I923="no",0,'month 2'!$B$3)))+1)</f>
        <v>5.0000000000000044E-2</v>
      </c>
      <c r="P923" s="19">
        <f t="shared" si="14"/>
        <v>0</v>
      </c>
      <c r="Q9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3" s="20">
        <f>IF(ISBLANK(N923),,IF(ISBLANK(H923),,(IF(N923="WON-EW",((((O923-1)*K923)*'month 2'!$B$2)+('month 2'!$B$2*(O923-1))),IF(N923="WON",((((O923-1)*K923)*'month 2'!$B$2)+('month 2'!$B$2*(O923-1))),IF(N923="PLACED",((((O923-1)*K923)*'month 2'!$B$2)-'month 2'!$B$2),IF(K923=0,-'month 2'!$B$2,IF(K923=0,-'month 2'!$B$2,-('month 2'!$B$2*2)))))))*D923))</f>
        <v>0</v>
      </c>
      <c r="S923">
        <f t="shared" si="15"/>
        <v>1</v>
      </c>
    </row>
    <row r="924" spans="9:19" ht="15" x14ac:dyDescent="0.2">
      <c r="I924" s="10"/>
      <c r="J924" s="10"/>
      <c r="K924" s="10"/>
      <c r="N924" s="7"/>
      <c r="O924" s="19">
        <f>((H924-1)*(1-(IF(I924="no",0,'month 2'!$B$3)))+1)</f>
        <v>5.0000000000000044E-2</v>
      </c>
      <c r="P924" s="19">
        <f t="shared" si="14"/>
        <v>0</v>
      </c>
      <c r="Q9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4" s="20">
        <f>IF(ISBLANK(N924),,IF(ISBLANK(H924),,(IF(N924="WON-EW",((((O924-1)*K924)*'month 2'!$B$2)+('month 2'!$B$2*(O924-1))),IF(N924="WON",((((O924-1)*K924)*'month 2'!$B$2)+('month 2'!$B$2*(O924-1))),IF(N924="PLACED",((((O924-1)*K924)*'month 2'!$B$2)-'month 2'!$B$2),IF(K924=0,-'month 2'!$B$2,IF(K924=0,-'month 2'!$B$2,-('month 2'!$B$2*2)))))))*D924))</f>
        <v>0</v>
      </c>
      <c r="S924">
        <f t="shared" si="15"/>
        <v>1</v>
      </c>
    </row>
    <row r="925" spans="9:19" ht="15" x14ac:dyDescent="0.2">
      <c r="I925" s="10"/>
      <c r="J925" s="10"/>
      <c r="K925" s="10"/>
      <c r="N925" s="7"/>
      <c r="O925" s="19">
        <f>((H925-1)*(1-(IF(I925="no",0,'month 2'!$B$3)))+1)</f>
        <v>5.0000000000000044E-2</v>
      </c>
      <c r="P925" s="19">
        <f t="shared" si="14"/>
        <v>0</v>
      </c>
      <c r="Q9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5" s="20">
        <f>IF(ISBLANK(N925),,IF(ISBLANK(H925),,(IF(N925="WON-EW",((((O925-1)*K925)*'month 2'!$B$2)+('month 2'!$B$2*(O925-1))),IF(N925="WON",((((O925-1)*K925)*'month 2'!$B$2)+('month 2'!$B$2*(O925-1))),IF(N925="PLACED",((((O925-1)*K925)*'month 2'!$B$2)-'month 2'!$B$2),IF(K925=0,-'month 2'!$B$2,IF(K925=0,-'month 2'!$B$2,-('month 2'!$B$2*2)))))))*D925))</f>
        <v>0</v>
      </c>
      <c r="S925">
        <f t="shared" si="15"/>
        <v>1</v>
      </c>
    </row>
    <row r="926" spans="9:19" ht="15" x14ac:dyDescent="0.2">
      <c r="I926" s="10"/>
      <c r="J926" s="10"/>
      <c r="K926" s="10"/>
      <c r="N926" s="7"/>
      <c r="O926" s="19">
        <f>((H926-1)*(1-(IF(I926="no",0,'month 2'!$B$3)))+1)</f>
        <v>5.0000000000000044E-2</v>
      </c>
      <c r="P926" s="19">
        <f t="shared" si="14"/>
        <v>0</v>
      </c>
      <c r="Q9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6" s="20">
        <f>IF(ISBLANK(N926),,IF(ISBLANK(H926),,(IF(N926="WON-EW",((((O926-1)*K926)*'month 2'!$B$2)+('month 2'!$B$2*(O926-1))),IF(N926="WON",((((O926-1)*K926)*'month 2'!$B$2)+('month 2'!$B$2*(O926-1))),IF(N926="PLACED",((((O926-1)*K926)*'month 2'!$B$2)-'month 2'!$B$2),IF(K926=0,-'month 2'!$B$2,IF(K926=0,-'month 2'!$B$2,-('month 2'!$B$2*2)))))))*D926))</f>
        <v>0</v>
      </c>
      <c r="S926">
        <f t="shared" si="15"/>
        <v>1</v>
      </c>
    </row>
    <row r="927" spans="9:19" ht="15" x14ac:dyDescent="0.2">
      <c r="I927" s="10"/>
      <c r="J927" s="10"/>
      <c r="K927" s="10"/>
      <c r="N927" s="7"/>
      <c r="O927" s="19">
        <f>((H927-1)*(1-(IF(I927="no",0,'month 2'!$B$3)))+1)</f>
        <v>5.0000000000000044E-2</v>
      </c>
      <c r="P927" s="19">
        <f t="shared" si="14"/>
        <v>0</v>
      </c>
      <c r="Q9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7" s="20">
        <f>IF(ISBLANK(N927),,IF(ISBLANK(H927),,(IF(N927="WON-EW",((((O927-1)*K927)*'month 2'!$B$2)+('month 2'!$B$2*(O927-1))),IF(N927="WON",((((O927-1)*K927)*'month 2'!$B$2)+('month 2'!$B$2*(O927-1))),IF(N927="PLACED",((((O927-1)*K927)*'month 2'!$B$2)-'month 2'!$B$2),IF(K927=0,-'month 2'!$B$2,IF(K927=0,-'month 2'!$B$2,-('month 2'!$B$2*2)))))))*D927))</f>
        <v>0</v>
      </c>
      <c r="S927">
        <f t="shared" si="15"/>
        <v>1</v>
      </c>
    </row>
    <row r="928" spans="9:19" ht="15" x14ac:dyDescent="0.2">
      <c r="I928" s="10"/>
      <c r="J928" s="10"/>
      <c r="K928" s="10"/>
      <c r="N928" s="7"/>
      <c r="O928" s="19">
        <f>((H928-1)*(1-(IF(I928="no",0,'month 2'!$B$3)))+1)</f>
        <v>5.0000000000000044E-2</v>
      </c>
      <c r="P928" s="19">
        <f t="shared" si="14"/>
        <v>0</v>
      </c>
      <c r="Q9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8" s="20">
        <f>IF(ISBLANK(N928),,IF(ISBLANK(H928),,(IF(N928="WON-EW",((((O928-1)*K928)*'month 2'!$B$2)+('month 2'!$B$2*(O928-1))),IF(N928="WON",((((O928-1)*K928)*'month 2'!$B$2)+('month 2'!$B$2*(O928-1))),IF(N928="PLACED",((((O928-1)*K928)*'month 2'!$B$2)-'month 2'!$B$2),IF(K928=0,-'month 2'!$B$2,IF(K928=0,-'month 2'!$B$2,-('month 2'!$B$2*2)))))))*D928))</f>
        <v>0</v>
      </c>
      <c r="S928">
        <f t="shared" si="15"/>
        <v>1</v>
      </c>
    </row>
    <row r="929" spans="9:19" ht="15" x14ac:dyDescent="0.2">
      <c r="I929" s="10"/>
      <c r="J929" s="10"/>
      <c r="K929" s="10"/>
      <c r="N929" s="7"/>
      <c r="O929" s="19">
        <f>((H929-1)*(1-(IF(I929="no",0,'month 2'!$B$3)))+1)</f>
        <v>5.0000000000000044E-2</v>
      </c>
      <c r="P929" s="19">
        <f t="shared" si="14"/>
        <v>0</v>
      </c>
      <c r="Q9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9" s="20">
        <f>IF(ISBLANK(N929),,IF(ISBLANK(H929),,(IF(N929="WON-EW",((((O929-1)*K929)*'month 2'!$B$2)+('month 2'!$B$2*(O929-1))),IF(N929="WON",((((O929-1)*K929)*'month 2'!$B$2)+('month 2'!$B$2*(O929-1))),IF(N929="PLACED",((((O929-1)*K929)*'month 2'!$B$2)-'month 2'!$B$2),IF(K929=0,-'month 2'!$B$2,IF(K929=0,-'month 2'!$B$2,-('month 2'!$B$2*2)))))))*D929))</f>
        <v>0</v>
      </c>
      <c r="S929">
        <f t="shared" si="15"/>
        <v>1</v>
      </c>
    </row>
    <row r="930" spans="9:19" ht="15" x14ac:dyDescent="0.2">
      <c r="I930" s="10"/>
      <c r="J930" s="10"/>
      <c r="K930" s="10"/>
      <c r="N930" s="7"/>
      <c r="O930" s="19">
        <f>((H930-1)*(1-(IF(I930="no",0,'month 2'!$B$3)))+1)</f>
        <v>5.0000000000000044E-2</v>
      </c>
      <c r="P930" s="19">
        <f t="shared" si="14"/>
        <v>0</v>
      </c>
      <c r="Q9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0" s="20">
        <f>IF(ISBLANK(N930),,IF(ISBLANK(H930),,(IF(N930="WON-EW",((((O930-1)*K930)*'month 2'!$B$2)+('month 2'!$B$2*(O930-1))),IF(N930="WON",((((O930-1)*K930)*'month 2'!$B$2)+('month 2'!$B$2*(O930-1))),IF(N930="PLACED",((((O930-1)*K930)*'month 2'!$B$2)-'month 2'!$B$2),IF(K930=0,-'month 2'!$B$2,IF(K930=0,-'month 2'!$B$2,-('month 2'!$B$2*2)))))))*D930))</f>
        <v>0</v>
      </c>
      <c r="S930">
        <f t="shared" si="15"/>
        <v>1</v>
      </c>
    </row>
    <row r="931" spans="9:19" ht="15" x14ac:dyDescent="0.2">
      <c r="I931" s="10"/>
      <c r="J931" s="10"/>
      <c r="K931" s="10"/>
      <c r="N931" s="7"/>
      <c r="O931" s="19">
        <f>((H931-1)*(1-(IF(I931="no",0,'month 2'!$B$3)))+1)</f>
        <v>5.0000000000000044E-2</v>
      </c>
      <c r="P931" s="19">
        <f t="shared" si="14"/>
        <v>0</v>
      </c>
      <c r="Q9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1" s="20">
        <f>IF(ISBLANK(N931),,IF(ISBLANK(H931),,(IF(N931="WON-EW",((((O931-1)*K931)*'month 2'!$B$2)+('month 2'!$B$2*(O931-1))),IF(N931="WON",((((O931-1)*K931)*'month 2'!$B$2)+('month 2'!$B$2*(O931-1))),IF(N931="PLACED",((((O931-1)*K931)*'month 2'!$B$2)-'month 2'!$B$2),IF(K931=0,-'month 2'!$B$2,IF(K931=0,-'month 2'!$B$2,-('month 2'!$B$2*2)))))))*D931))</f>
        <v>0</v>
      </c>
      <c r="S931">
        <f t="shared" si="15"/>
        <v>1</v>
      </c>
    </row>
    <row r="932" spans="9:19" ht="15" x14ac:dyDescent="0.2">
      <c r="I932" s="10"/>
      <c r="J932" s="10"/>
      <c r="K932" s="10"/>
      <c r="N932" s="7"/>
      <c r="O932" s="19">
        <f>((H932-1)*(1-(IF(I932="no",0,'month 2'!$B$3)))+1)</f>
        <v>5.0000000000000044E-2</v>
      </c>
      <c r="P932" s="19">
        <f t="shared" si="14"/>
        <v>0</v>
      </c>
      <c r="Q9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2" s="20">
        <f>IF(ISBLANK(N932),,IF(ISBLANK(H932),,(IF(N932="WON-EW",((((O932-1)*K932)*'month 2'!$B$2)+('month 2'!$B$2*(O932-1))),IF(N932="WON",((((O932-1)*K932)*'month 2'!$B$2)+('month 2'!$B$2*(O932-1))),IF(N932="PLACED",((((O932-1)*K932)*'month 2'!$B$2)-'month 2'!$B$2),IF(K932=0,-'month 2'!$B$2,IF(K932=0,-'month 2'!$B$2,-('month 2'!$B$2*2)))))))*D932))</f>
        <v>0</v>
      </c>
      <c r="S932">
        <f t="shared" si="15"/>
        <v>1</v>
      </c>
    </row>
    <row r="933" spans="9:19" ht="15" x14ac:dyDescent="0.2">
      <c r="I933" s="10"/>
      <c r="J933" s="10"/>
      <c r="K933" s="10"/>
      <c r="N933" s="7"/>
      <c r="O933" s="19">
        <f>((H933-1)*(1-(IF(I933="no",0,'month 2'!$B$3)))+1)</f>
        <v>5.0000000000000044E-2</v>
      </c>
      <c r="P933" s="19">
        <f t="shared" si="14"/>
        <v>0</v>
      </c>
      <c r="Q9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3" s="20">
        <f>IF(ISBLANK(N933),,IF(ISBLANK(H933),,(IF(N933="WON-EW",((((O933-1)*K933)*'month 2'!$B$2)+('month 2'!$B$2*(O933-1))),IF(N933="WON",((((O933-1)*K933)*'month 2'!$B$2)+('month 2'!$B$2*(O933-1))),IF(N933="PLACED",((((O933-1)*K933)*'month 2'!$B$2)-'month 2'!$B$2),IF(K933=0,-'month 2'!$B$2,IF(K933=0,-'month 2'!$B$2,-('month 2'!$B$2*2)))))))*D933))</f>
        <v>0</v>
      </c>
      <c r="S933">
        <f t="shared" si="15"/>
        <v>1</v>
      </c>
    </row>
    <row r="934" spans="9:19" ht="15" x14ac:dyDescent="0.2">
      <c r="I934" s="10"/>
      <c r="J934" s="10"/>
      <c r="K934" s="10"/>
      <c r="N934" s="7"/>
      <c r="O934" s="19">
        <f>((H934-1)*(1-(IF(I934="no",0,'month 2'!$B$3)))+1)</f>
        <v>5.0000000000000044E-2</v>
      </c>
      <c r="P934" s="19">
        <f t="shared" si="14"/>
        <v>0</v>
      </c>
      <c r="Q9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4" s="20">
        <f>IF(ISBLANK(N934),,IF(ISBLANK(H934),,(IF(N934="WON-EW",((((O934-1)*K934)*'month 2'!$B$2)+('month 2'!$B$2*(O934-1))),IF(N934="WON",((((O934-1)*K934)*'month 2'!$B$2)+('month 2'!$B$2*(O934-1))),IF(N934="PLACED",((((O934-1)*K934)*'month 2'!$B$2)-'month 2'!$B$2),IF(K934=0,-'month 2'!$B$2,IF(K934=0,-'month 2'!$B$2,-('month 2'!$B$2*2)))))))*D934))</f>
        <v>0</v>
      </c>
      <c r="S934">
        <f t="shared" si="15"/>
        <v>1</v>
      </c>
    </row>
    <row r="935" spans="9:19" ht="15" x14ac:dyDescent="0.2">
      <c r="I935" s="10"/>
      <c r="J935" s="10"/>
      <c r="K935" s="10"/>
      <c r="N935" s="7"/>
      <c r="O935" s="19">
        <f>((H935-1)*(1-(IF(I935="no",0,'month 2'!$B$3)))+1)</f>
        <v>5.0000000000000044E-2</v>
      </c>
      <c r="P935" s="19">
        <f t="shared" si="14"/>
        <v>0</v>
      </c>
      <c r="Q9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5" s="20">
        <f>IF(ISBLANK(N935),,IF(ISBLANK(H935),,(IF(N935="WON-EW",((((O935-1)*K935)*'month 2'!$B$2)+('month 2'!$B$2*(O935-1))),IF(N935="WON",((((O935-1)*K935)*'month 2'!$B$2)+('month 2'!$B$2*(O935-1))),IF(N935="PLACED",((((O935-1)*K935)*'month 2'!$B$2)-'month 2'!$B$2),IF(K935=0,-'month 2'!$B$2,IF(K935=0,-'month 2'!$B$2,-('month 2'!$B$2*2)))))))*D935))</f>
        <v>0</v>
      </c>
      <c r="S935">
        <f t="shared" si="15"/>
        <v>1</v>
      </c>
    </row>
    <row r="936" spans="9:19" ht="15" x14ac:dyDescent="0.2">
      <c r="I936" s="10"/>
      <c r="J936" s="10"/>
      <c r="K936" s="10"/>
      <c r="N936" s="7"/>
      <c r="O936" s="19">
        <f>((H936-1)*(1-(IF(I936="no",0,'month 2'!$B$3)))+1)</f>
        <v>5.0000000000000044E-2</v>
      </c>
      <c r="P936" s="19">
        <f t="shared" si="14"/>
        <v>0</v>
      </c>
      <c r="Q9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6" s="20">
        <f>IF(ISBLANK(N936),,IF(ISBLANK(H936),,(IF(N936="WON-EW",((((O936-1)*K936)*'month 2'!$B$2)+('month 2'!$B$2*(O936-1))),IF(N936="WON",((((O936-1)*K936)*'month 2'!$B$2)+('month 2'!$B$2*(O936-1))),IF(N936="PLACED",((((O936-1)*K936)*'month 2'!$B$2)-'month 2'!$B$2),IF(K936=0,-'month 2'!$B$2,IF(K936=0,-'month 2'!$B$2,-('month 2'!$B$2*2)))))))*D936))</f>
        <v>0</v>
      </c>
      <c r="S936">
        <f t="shared" si="15"/>
        <v>1</v>
      </c>
    </row>
    <row r="937" spans="9:19" ht="15" x14ac:dyDescent="0.2">
      <c r="I937" s="10"/>
      <c r="J937" s="10"/>
      <c r="K937" s="10"/>
      <c r="N937" s="7"/>
      <c r="O937" s="19">
        <f>((H937-1)*(1-(IF(I937="no",0,'month 2'!$B$3)))+1)</f>
        <v>5.0000000000000044E-2</v>
      </c>
      <c r="P937" s="19">
        <f t="shared" si="14"/>
        <v>0</v>
      </c>
      <c r="Q9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7" s="20">
        <f>IF(ISBLANK(N937),,IF(ISBLANK(H937),,(IF(N937="WON-EW",((((O937-1)*K937)*'month 2'!$B$2)+('month 2'!$B$2*(O937-1))),IF(N937="WON",((((O937-1)*K937)*'month 2'!$B$2)+('month 2'!$B$2*(O937-1))),IF(N937="PLACED",((((O937-1)*K937)*'month 2'!$B$2)-'month 2'!$B$2),IF(K937=0,-'month 2'!$B$2,IF(K937=0,-'month 2'!$B$2,-('month 2'!$B$2*2)))))))*D937))</f>
        <v>0</v>
      </c>
      <c r="S937">
        <f t="shared" si="15"/>
        <v>1</v>
      </c>
    </row>
    <row r="938" spans="9:19" ht="15" x14ac:dyDescent="0.2">
      <c r="I938" s="10"/>
      <c r="J938" s="10"/>
      <c r="K938" s="10"/>
      <c r="N938" s="7"/>
      <c r="O938" s="19">
        <f>((H938-1)*(1-(IF(I938="no",0,'month 2'!$B$3)))+1)</f>
        <v>5.0000000000000044E-2</v>
      </c>
      <c r="P938" s="19">
        <f t="shared" si="14"/>
        <v>0</v>
      </c>
      <c r="Q9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8" s="20">
        <f>IF(ISBLANK(N938),,IF(ISBLANK(H938),,(IF(N938="WON-EW",((((O938-1)*K938)*'month 2'!$B$2)+('month 2'!$B$2*(O938-1))),IF(N938="WON",((((O938-1)*K938)*'month 2'!$B$2)+('month 2'!$B$2*(O938-1))),IF(N938="PLACED",((((O938-1)*K938)*'month 2'!$B$2)-'month 2'!$B$2),IF(K938=0,-'month 2'!$B$2,IF(K938=0,-'month 2'!$B$2,-('month 2'!$B$2*2)))))))*D938))</f>
        <v>0</v>
      </c>
      <c r="S938">
        <f t="shared" si="15"/>
        <v>1</v>
      </c>
    </row>
    <row r="939" spans="9:19" ht="15" x14ac:dyDescent="0.2">
      <c r="I939" s="10"/>
      <c r="J939" s="10"/>
      <c r="K939" s="10"/>
      <c r="N939" s="7"/>
      <c r="O939" s="19">
        <f>((H939-1)*(1-(IF(I939="no",0,'month 2'!$B$3)))+1)</f>
        <v>5.0000000000000044E-2</v>
      </c>
      <c r="P939" s="19">
        <f t="shared" si="14"/>
        <v>0</v>
      </c>
      <c r="Q9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9" s="20">
        <f>IF(ISBLANK(N939),,IF(ISBLANK(H939),,(IF(N939="WON-EW",((((O939-1)*K939)*'month 2'!$B$2)+('month 2'!$B$2*(O939-1))),IF(N939="WON",((((O939-1)*K939)*'month 2'!$B$2)+('month 2'!$B$2*(O939-1))),IF(N939="PLACED",((((O939-1)*K939)*'month 2'!$B$2)-'month 2'!$B$2),IF(K939=0,-'month 2'!$B$2,IF(K939=0,-'month 2'!$B$2,-('month 2'!$B$2*2)))))))*D939))</f>
        <v>0</v>
      </c>
      <c r="S939">
        <f t="shared" si="15"/>
        <v>1</v>
      </c>
    </row>
    <row r="940" spans="9:19" ht="15" x14ac:dyDescent="0.2">
      <c r="I940" s="10"/>
      <c r="J940" s="10"/>
      <c r="K940" s="10"/>
      <c r="N940" s="7"/>
      <c r="O940" s="19">
        <f>((H940-1)*(1-(IF(I940="no",0,'month 2'!$B$3)))+1)</f>
        <v>5.0000000000000044E-2</v>
      </c>
      <c r="P940" s="19">
        <f t="shared" si="14"/>
        <v>0</v>
      </c>
      <c r="Q9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0" s="20">
        <f>IF(ISBLANK(N940),,IF(ISBLANK(H940),,(IF(N940="WON-EW",((((O940-1)*K940)*'month 2'!$B$2)+('month 2'!$B$2*(O940-1))),IF(N940="WON",((((O940-1)*K940)*'month 2'!$B$2)+('month 2'!$B$2*(O940-1))),IF(N940="PLACED",((((O940-1)*K940)*'month 2'!$B$2)-'month 2'!$B$2),IF(K940=0,-'month 2'!$B$2,IF(K940=0,-'month 2'!$B$2,-('month 2'!$B$2*2)))))))*D940))</f>
        <v>0</v>
      </c>
      <c r="S940">
        <f t="shared" si="15"/>
        <v>1</v>
      </c>
    </row>
    <row r="941" spans="9:19" ht="15" x14ac:dyDescent="0.2">
      <c r="I941" s="10"/>
      <c r="J941" s="10"/>
      <c r="K941" s="10"/>
      <c r="N941" s="7"/>
      <c r="O941" s="19">
        <f>((H941-1)*(1-(IF(I941="no",0,'month 2'!$B$3)))+1)</f>
        <v>5.0000000000000044E-2</v>
      </c>
      <c r="P941" s="19">
        <f t="shared" si="14"/>
        <v>0</v>
      </c>
      <c r="Q9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1" s="20">
        <f>IF(ISBLANK(N941),,IF(ISBLANK(H941),,(IF(N941="WON-EW",((((O941-1)*K941)*'month 2'!$B$2)+('month 2'!$B$2*(O941-1))),IF(N941="WON",((((O941-1)*K941)*'month 2'!$B$2)+('month 2'!$B$2*(O941-1))),IF(N941="PLACED",((((O941-1)*K941)*'month 2'!$B$2)-'month 2'!$B$2),IF(K941=0,-'month 2'!$B$2,IF(K941=0,-'month 2'!$B$2,-('month 2'!$B$2*2)))))))*D941))</f>
        <v>0</v>
      </c>
      <c r="S941">
        <f t="shared" si="15"/>
        <v>1</v>
      </c>
    </row>
    <row r="942" spans="9:19" ht="15" x14ac:dyDescent="0.2">
      <c r="I942" s="10"/>
      <c r="J942" s="10"/>
      <c r="K942" s="10"/>
      <c r="N942" s="7"/>
      <c r="O942" s="19">
        <f>((H942-1)*(1-(IF(I942="no",0,'month 2'!$B$3)))+1)</f>
        <v>5.0000000000000044E-2</v>
      </c>
      <c r="P942" s="19">
        <f t="shared" ref="P942:P1005" si="16">D942*IF(J942="yes",2,1)</f>
        <v>0</v>
      </c>
      <c r="Q9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2" s="20">
        <f>IF(ISBLANK(N942),,IF(ISBLANK(H942),,(IF(N942="WON-EW",((((O942-1)*K942)*'month 2'!$B$2)+('month 2'!$B$2*(O942-1))),IF(N942="WON",((((O942-1)*K942)*'month 2'!$B$2)+('month 2'!$B$2*(O942-1))),IF(N942="PLACED",((((O942-1)*K942)*'month 2'!$B$2)-'month 2'!$B$2),IF(K942=0,-'month 2'!$B$2,IF(K942=0,-'month 2'!$B$2,-('month 2'!$B$2*2)))))))*D942))</f>
        <v>0</v>
      </c>
      <c r="S942">
        <f t="shared" si="15"/>
        <v>1</v>
      </c>
    </row>
    <row r="943" spans="9:19" ht="15" x14ac:dyDescent="0.2">
      <c r="I943" s="10"/>
      <c r="J943" s="10"/>
      <c r="K943" s="10"/>
      <c r="N943" s="7"/>
      <c r="O943" s="19">
        <f>((H943-1)*(1-(IF(I943="no",0,'month 2'!$B$3)))+1)</f>
        <v>5.0000000000000044E-2</v>
      </c>
      <c r="P943" s="19">
        <f t="shared" si="16"/>
        <v>0</v>
      </c>
      <c r="Q9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3" s="20">
        <f>IF(ISBLANK(N943),,IF(ISBLANK(H943),,(IF(N943="WON-EW",((((O943-1)*K943)*'month 2'!$B$2)+('month 2'!$B$2*(O943-1))),IF(N943="WON",((((O943-1)*K943)*'month 2'!$B$2)+('month 2'!$B$2*(O943-1))),IF(N943="PLACED",((((O943-1)*K943)*'month 2'!$B$2)-'month 2'!$B$2),IF(K943=0,-'month 2'!$B$2,IF(K943=0,-'month 2'!$B$2,-('month 2'!$B$2*2)))))))*D943))</f>
        <v>0</v>
      </c>
      <c r="S943">
        <f t="shared" si="15"/>
        <v>1</v>
      </c>
    </row>
    <row r="944" spans="9:19" ht="15" x14ac:dyDescent="0.2">
      <c r="I944" s="10"/>
      <c r="J944" s="10"/>
      <c r="K944" s="10"/>
      <c r="N944" s="7"/>
      <c r="O944" s="19">
        <f>((H944-1)*(1-(IF(I944="no",0,'month 2'!$B$3)))+1)</f>
        <v>5.0000000000000044E-2</v>
      </c>
      <c r="P944" s="19">
        <f t="shared" si="16"/>
        <v>0</v>
      </c>
      <c r="Q9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4" s="20">
        <f>IF(ISBLANK(N944),,IF(ISBLANK(H944),,(IF(N944="WON-EW",((((O944-1)*K944)*'month 2'!$B$2)+('month 2'!$B$2*(O944-1))),IF(N944="WON",((((O944-1)*K944)*'month 2'!$B$2)+('month 2'!$B$2*(O944-1))),IF(N944="PLACED",((((O944-1)*K944)*'month 2'!$B$2)-'month 2'!$B$2),IF(K944=0,-'month 2'!$B$2,IF(K944=0,-'month 2'!$B$2,-('month 2'!$B$2*2)))))))*D944))</f>
        <v>0</v>
      </c>
      <c r="S944">
        <f t="shared" si="15"/>
        <v>1</v>
      </c>
    </row>
    <row r="945" spans="9:19" ht="15" x14ac:dyDescent="0.2">
      <c r="I945" s="10"/>
      <c r="J945" s="10"/>
      <c r="K945" s="10"/>
      <c r="N945" s="7"/>
      <c r="O945" s="19">
        <f>((H945-1)*(1-(IF(I945="no",0,'month 2'!$B$3)))+1)</f>
        <v>5.0000000000000044E-2</v>
      </c>
      <c r="P945" s="19">
        <f t="shared" si="16"/>
        <v>0</v>
      </c>
      <c r="Q9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5" s="20">
        <f>IF(ISBLANK(N945),,IF(ISBLANK(H945),,(IF(N945="WON-EW",((((O945-1)*K945)*'month 2'!$B$2)+('month 2'!$B$2*(O945-1))),IF(N945="WON",((((O945-1)*K945)*'month 2'!$B$2)+('month 2'!$B$2*(O945-1))),IF(N945="PLACED",((((O945-1)*K945)*'month 2'!$B$2)-'month 2'!$B$2),IF(K945=0,-'month 2'!$B$2,IF(K945=0,-'month 2'!$B$2,-('month 2'!$B$2*2)))))))*D945))</f>
        <v>0</v>
      </c>
      <c r="S945">
        <f t="shared" si="15"/>
        <v>1</v>
      </c>
    </row>
    <row r="946" spans="9:19" ht="15" x14ac:dyDescent="0.2">
      <c r="I946" s="10"/>
      <c r="J946" s="10"/>
      <c r="K946" s="10"/>
      <c r="N946" s="7"/>
      <c r="O946" s="19">
        <f>((H946-1)*(1-(IF(I946="no",0,'month 2'!$B$3)))+1)</f>
        <v>5.0000000000000044E-2</v>
      </c>
      <c r="P946" s="19">
        <f t="shared" si="16"/>
        <v>0</v>
      </c>
      <c r="Q9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6" s="20">
        <f>IF(ISBLANK(N946),,IF(ISBLANK(H946),,(IF(N946="WON-EW",((((O946-1)*K946)*'month 2'!$B$2)+('month 2'!$B$2*(O946-1))),IF(N946="WON",((((O946-1)*K946)*'month 2'!$B$2)+('month 2'!$B$2*(O946-1))),IF(N946="PLACED",((((O946-1)*K946)*'month 2'!$B$2)-'month 2'!$B$2),IF(K946=0,-'month 2'!$B$2,IF(K946=0,-'month 2'!$B$2,-('month 2'!$B$2*2)))))))*D946))</f>
        <v>0</v>
      </c>
      <c r="S946">
        <f t="shared" si="15"/>
        <v>1</v>
      </c>
    </row>
    <row r="947" spans="9:19" ht="15" x14ac:dyDescent="0.2">
      <c r="I947" s="10"/>
      <c r="J947" s="10"/>
      <c r="K947" s="10"/>
      <c r="N947" s="7"/>
      <c r="O947" s="19">
        <f>((H947-1)*(1-(IF(I947="no",0,'month 2'!$B$3)))+1)</f>
        <v>5.0000000000000044E-2</v>
      </c>
      <c r="P947" s="19">
        <f t="shared" si="16"/>
        <v>0</v>
      </c>
      <c r="Q9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7" s="20">
        <f>IF(ISBLANK(N947),,IF(ISBLANK(H947),,(IF(N947="WON-EW",((((O947-1)*K947)*'month 2'!$B$2)+('month 2'!$B$2*(O947-1))),IF(N947="WON",((((O947-1)*K947)*'month 2'!$B$2)+('month 2'!$B$2*(O947-1))),IF(N947="PLACED",((((O947-1)*K947)*'month 2'!$B$2)-'month 2'!$B$2),IF(K947=0,-'month 2'!$B$2,IF(K947=0,-'month 2'!$B$2,-('month 2'!$B$2*2)))))))*D947))</f>
        <v>0</v>
      </c>
      <c r="S947">
        <f t="shared" si="15"/>
        <v>1</v>
      </c>
    </row>
    <row r="948" spans="9:19" ht="15" x14ac:dyDescent="0.2">
      <c r="I948" s="10"/>
      <c r="J948" s="10"/>
      <c r="K948" s="10"/>
      <c r="N948" s="7"/>
      <c r="O948" s="19">
        <f>((H948-1)*(1-(IF(I948="no",0,'month 2'!$B$3)))+1)</f>
        <v>5.0000000000000044E-2</v>
      </c>
      <c r="P948" s="19">
        <f t="shared" si="16"/>
        <v>0</v>
      </c>
      <c r="Q9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8" s="20">
        <f>IF(ISBLANK(N948),,IF(ISBLANK(H948),,(IF(N948="WON-EW",((((O948-1)*K948)*'month 2'!$B$2)+('month 2'!$B$2*(O948-1))),IF(N948="WON",((((O948-1)*K948)*'month 2'!$B$2)+('month 2'!$B$2*(O948-1))),IF(N948="PLACED",((((O948-1)*K948)*'month 2'!$B$2)-'month 2'!$B$2),IF(K948=0,-'month 2'!$B$2,IF(K948=0,-'month 2'!$B$2,-('month 2'!$B$2*2)))))))*D948))</f>
        <v>0</v>
      </c>
      <c r="S948">
        <f t="shared" ref="S948:S1011" si="17">IF(ISBLANK(L948),1,IF(ISBLANK(M948),2,99))</f>
        <v>1</v>
      </c>
    </row>
    <row r="949" spans="9:19" ht="15" x14ac:dyDescent="0.2">
      <c r="I949" s="10"/>
      <c r="J949" s="10"/>
      <c r="K949" s="10"/>
      <c r="N949" s="7"/>
      <c r="O949" s="19">
        <f>((H949-1)*(1-(IF(I949="no",0,'month 2'!$B$3)))+1)</f>
        <v>5.0000000000000044E-2</v>
      </c>
      <c r="P949" s="19">
        <f t="shared" si="16"/>
        <v>0</v>
      </c>
      <c r="Q9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9" s="20">
        <f>IF(ISBLANK(N949),,IF(ISBLANK(H949),,(IF(N949="WON-EW",((((O949-1)*K949)*'month 2'!$B$2)+('month 2'!$B$2*(O949-1))),IF(N949="WON",((((O949-1)*K949)*'month 2'!$B$2)+('month 2'!$B$2*(O949-1))),IF(N949="PLACED",((((O949-1)*K949)*'month 2'!$B$2)-'month 2'!$B$2),IF(K949=0,-'month 2'!$B$2,IF(K949=0,-'month 2'!$B$2,-('month 2'!$B$2*2)))))))*D949))</f>
        <v>0</v>
      </c>
      <c r="S949">
        <f t="shared" si="17"/>
        <v>1</v>
      </c>
    </row>
    <row r="950" spans="9:19" ht="15" x14ac:dyDescent="0.2">
      <c r="I950" s="10"/>
      <c r="J950" s="10"/>
      <c r="K950" s="10"/>
      <c r="N950" s="7"/>
      <c r="O950" s="19">
        <f>((H950-1)*(1-(IF(I950="no",0,'month 2'!$B$3)))+1)</f>
        <v>5.0000000000000044E-2</v>
      </c>
      <c r="P950" s="19">
        <f t="shared" si="16"/>
        <v>0</v>
      </c>
      <c r="Q9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0" s="20">
        <f>IF(ISBLANK(N950),,IF(ISBLANK(H950),,(IF(N950="WON-EW",((((O950-1)*K950)*'month 2'!$B$2)+('month 2'!$B$2*(O950-1))),IF(N950="WON",((((O950-1)*K950)*'month 2'!$B$2)+('month 2'!$B$2*(O950-1))),IF(N950="PLACED",((((O950-1)*K950)*'month 2'!$B$2)-'month 2'!$B$2),IF(K950=0,-'month 2'!$B$2,IF(K950=0,-'month 2'!$B$2,-('month 2'!$B$2*2)))))))*D950))</f>
        <v>0</v>
      </c>
      <c r="S950">
        <f t="shared" si="17"/>
        <v>1</v>
      </c>
    </row>
    <row r="951" spans="9:19" ht="15" x14ac:dyDescent="0.2">
      <c r="I951" s="10"/>
      <c r="J951" s="10"/>
      <c r="K951" s="10"/>
      <c r="N951" s="7"/>
      <c r="O951" s="19">
        <f>((H951-1)*(1-(IF(I951="no",0,'month 2'!$B$3)))+1)</f>
        <v>5.0000000000000044E-2</v>
      </c>
      <c r="P951" s="19">
        <f t="shared" si="16"/>
        <v>0</v>
      </c>
      <c r="Q9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1" s="20">
        <f>IF(ISBLANK(N951),,IF(ISBLANK(H951),,(IF(N951="WON-EW",((((O951-1)*K951)*'month 2'!$B$2)+('month 2'!$B$2*(O951-1))),IF(N951="WON",((((O951-1)*K951)*'month 2'!$B$2)+('month 2'!$B$2*(O951-1))),IF(N951="PLACED",((((O951-1)*K951)*'month 2'!$B$2)-'month 2'!$B$2),IF(K951=0,-'month 2'!$B$2,IF(K951=0,-'month 2'!$B$2,-('month 2'!$B$2*2)))))))*D951))</f>
        <v>0</v>
      </c>
      <c r="S951">
        <f t="shared" si="17"/>
        <v>1</v>
      </c>
    </row>
    <row r="952" spans="9:19" ht="15" x14ac:dyDescent="0.2">
      <c r="I952" s="10"/>
      <c r="J952" s="10"/>
      <c r="K952" s="10"/>
      <c r="N952" s="7"/>
      <c r="O952" s="19">
        <f>((H952-1)*(1-(IF(I952="no",0,'month 2'!$B$3)))+1)</f>
        <v>5.0000000000000044E-2</v>
      </c>
      <c r="P952" s="19">
        <f t="shared" si="16"/>
        <v>0</v>
      </c>
      <c r="Q9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2" s="20">
        <f>IF(ISBLANK(N952),,IF(ISBLANK(H952),,(IF(N952="WON-EW",((((O952-1)*K952)*'month 2'!$B$2)+('month 2'!$B$2*(O952-1))),IF(N952="WON",((((O952-1)*K952)*'month 2'!$B$2)+('month 2'!$B$2*(O952-1))),IF(N952="PLACED",((((O952-1)*K952)*'month 2'!$B$2)-'month 2'!$B$2),IF(K952=0,-'month 2'!$B$2,IF(K952=0,-'month 2'!$B$2,-('month 2'!$B$2*2)))))))*D952))</f>
        <v>0</v>
      </c>
      <c r="S952">
        <f t="shared" si="17"/>
        <v>1</v>
      </c>
    </row>
    <row r="953" spans="9:19" ht="15" x14ac:dyDescent="0.2">
      <c r="I953" s="10"/>
      <c r="J953" s="10"/>
      <c r="K953" s="10"/>
      <c r="N953" s="7"/>
      <c r="O953" s="19">
        <f>((H953-1)*(1-(IF(I953="no",0,'month 2'!$B$3)))+1)</f>
        <v>5.0000000000000044E-2</v>
      </c>
      <c r="P953" s="19">
        <f t="shared" si="16"/>
        <v>0</v>
      </c>
      <c r="Q9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3" s="20">
        <f>IF(ISBLANK(N953),,IF(ISBLANK(H953),,(IF(N953="WON-EW",((((O953-1)*K953)*'month 2'!$B$2)+('month 2'!$B$2*(O953-1))),IF(N953="WON",((((O953-1)*K953)*'month 2'!$B$2)+('month 2'!$B$2*(O953-1))),IF(N953="PLACED",((((O953-1)*K953)*'month 2'!$B$2)-'month 2'!$B$2),IF(K953=0,-'month 2'!$B$2,IF(K953=0,-'month 2'!$B$2,-('month 2'!$B$2*2)))))))*D953))</f>
        <v>0</v>
      </c>
      <c r="S953">
        <f t="shared" si="17"/>
        <v>1</v>
      </c>
    </row>
    <row r="954" spans="9:19" ht="15" x14ac:dyDescent="0.2">
      <c r="I954" s="10"/>
      <c r="J954" s="10"/>
      <c r="K954" s="10"/>
      <c r="N954" s="7"/>
      <c r="O954" s="19">
        <f>((H954-1)*(1-(IF(I954="no",0,'month 2'!$B$3)))+1)</f>
        <v>5.0000000000000044E-2</v>
      </c>
      <c r="P954" s="19">
        <f t="shared" si="16"/>
        <v>0</v>
      </c>
      <c r="Q9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4" s="20">
        <f>IF(ISBLANK(N954),,IF(ISBLANK(H954),,(IF(N954="WON-EW",((((O954-1)*K954)*'month 2'!$B$2)+('month 2'!$B$2*(O954-1))),IF(N954="WON",((((O954-1)*K954)*'month 2'!$B$2)+('month 2'!$B$2*(O954-1))),IF(N954="PLACED",((((O954-1)*K954)*'month 2'!$B$2)-'month 2'!$B$2),IF(K954=0,-'month 2'!$B$2,IF(K954=0,-'month 2'!$B$2,-('month 2'!$B$2*2)))))))*D954))</f>
        <v>0</v>
      </c>
      <c r="S954">
        <f t="shared" si="17"/>
        <v>1</v>
      </c>
    </row>
    <row r="955" spans="9:19" ht="15" x14ac:dyDescent="0.2">
      <c r="I955" s="10"/>
      <c r="J955" s="10"/>
      <c r="K955" s="10"/>
      <c r="N955" s="7"/>
      <c r="O955" s="19">
        <f>((H955-1)*(1-(IF(I955="no",0,'month 2'!$B$3)))+1)</f>
        <v>5.0000000000000044E-2</v>
      </c>
      <c r="P955" s="19">
        <f t="shared" si="16"/>
        <v>0</v>
      </c>
      <c r="Q9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5" s="20">
        <f>IF(ISBLANK(N955),,IF(ISBLANK(H955),,(IF(N955="WON-EW",((((O955-1)*K955)*'month 2'!$B$2)+('month 2'!$B$2*(O955-1))),IF(N955="WON",((((O955-1)*K955)*'month 2'!$B$2)+('month 2'!$B$2*(O955-1))),IF(N955="PLACED",((((O955-1)*K955)*'month 2'!$B$2)-'month 2'!$B$2),IF(K955=0,-'month 2'!$B$2,IF(K955=0,-'month 2'!$B$2,-('month 2'!$B$2*2)))))))*D955))</f>
        <v>0</v>
      </c>
      <c r="S955">
        <f t="shared" si="17"/>
        <v>1</v>
      </c>
    </row>
    <row r="956" spans="9:19" ht="15" x14ac:dyDescent="0.2">
      <c r="I956" s="10"/>
      <c r="J956" s="10"/>
      <c r="K956" s="10"/>
      <c r="N956" s="7"/>
      <c r="O956" s="19">
        <f>((H956-1)*(1-(IF(I956="no",0,'month 2'!$B$3)))+1)</f>
        <v>5.0000000000000044E-2</v>
      </c>
      <c r="P956" s="19">
        <f t="shared" si="16"/>
        <v>0</v>
      </c>
      <c r="Q9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6" s="20">
        <f>IF(ISBLANK(N956),,IF(ISBLANK(H956),,(IF(N956="WON-EW",((((O956-1)*K956)*'month 2'!$B$2)+('month 2'!$B$2*(O956-1))),IF(N956="WON",((((O956-1)*K956)*'month 2'!$B$2)+('month 2'!$B$2*(O956-1))),IF(N956="PLACED",((((O956-1)*K956)*'month 2'!$B$2)-'month 2'!$B$2),IF(K956=0,-'month 2'!$B$2,IF(K956=0,-'month 2'!$B$2,-('month 2'!$B$2*2)))))))*D956))</f>
        <v>0</v>
      </c>
      <c r="S956">
        <f t="shared" si="17"/>
        <v>1</v>
      </c>
    </row>
    <row r="957" spans="9:19" ht="15" x14ac:dyDescent="0.2">
      <c r="I957" s="10"/>
      <c r="J957" s="10"/>
      <c r="K957" s="10"/>
      <c r="N957" s="7"/>
      <c r="O957" s="19">
        <f>((H957-1)*(1-(IF(I957="no",0,'month 2'!$B$3)))+1)</f>
        <v>5.0000000000000044E-2</v>
      </c>
      <c r="P957" s="19">
        <f t="shared" si="16"/>
        <v>0</v>
      </c>
      <c r="Q9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7" s="20">
        <f>IF(ISBLANK(N957),,IF(ISBLANK(H957),,(IF(N957="WON-EW",((((O957-1)*K957)*'month 2'!$B$2)+('month 2'!$B$2*(O957-1))),IF(N957="WON",((((O957-1)*K957)*'month 2'!$B$2)+('month 2'!$B$2*(O957-1))),IF(N957="PLACED",((((O957-1)*K957)*'month 2'!$B$2)-'month 2'!$B$2),IF(K957=0,-'month 2'!$B$2,IF(K957=0,-'month 2'!$B$2,-('month 2'!$B$2*2)))))))*D957))</f>
        <v>0</v>
      </c>
      <c r="S957">
        <f t="shared" si="17"/>
        <v>1</v>
      </c>
    </row>
    <row r="958" spans="9:19" ht="15" x14ac:dyDescent="0.2">
      <c r="I958" s="10"/>
      <c r="J958" s="10"/>
      <c r="K958" s="10"/>
      <c r="N958" s="7"/>
      <c r="O958" s="19">
        <f>((H958-1)*(1-(IF(I958="no",0,'month 2'!$B$3)))+1)</f>
        <v>5.0000000000000044E-2</v>
      </c>
      <c r="P958" s="19">
        <f t="shared" si="16"/>
        <v>0</v>
      </c>
      <c r="Q9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8" s="20">
        <f>IF(ISBLANK(N958),,IF(ISBLANK(H958),,(IF(N958="WON-EW",((((O958-1)*K958)*'month 2'!$B$2)+('month 2'!$B$2*(O958-1))),IF(N958="WON",((((O958-1)*K958)*'month 2'!$B$2)+('month 2'!$B$2*(O958-1))),IF(N958="PLACED",((((O958-1)*K958)*'month 2'!$B$2)-'month 2'!$B$2),IF(K958=0,-'month 2'!$B$2,IF(K958=0,-'month 2'!$B$2,-('month 2'!$B$2*2)))))))*D958))</f>
        <v>0</v>
      </c>
      <c r="S958">
        <f t="shared" si="17"/>
        <v>1</v>
      </c>
    </row>
    <row r="959" spans="9:19" ht="15" x14ac:dyDescent="0.2">
      <c r="I959" s="10"/>
      <c r="J959" s="10"/>
      <c r="K959" s="10"/>
      <c r="N959" s="7"/>
      <c r="O959" s="19">
        <f>((H959-1)*(1-(IF(I959="no",0,'month 2'!$B$3)))+1)</f>
        <v>5.0000000000000044E-2</v>
      </c>
      <c r="P959" s="19">
        <f t="shared" si="16"/>
        <v>0</v>
      </c>
      <c r="Q9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9" s="20">
        <f>IF(ISBLANK(N959),,IF(ISBLANK(H959),,(IF(N959="WON-EW",((((O959-1)*K959)*'month 2'!$B$2)+('month 2'!$B$2*(O959-1))),IF(N959="WON",((((O959-1)*K959)*'month 2'!$B$2)+('month 2'!$B$2*(O959-1))),IF(N959="PLACED",((((O959-1)*K959)*'month 2'!$B$2)-'month 2'!$B$2),IF(K959=0,-'month 2'!$B$2,IF(K959=0,-'month 2'!$B$2,-('month 2'!$B$2*2)))))))*D959))</f>
        <v>0</v>
      </c>
      <c r="S959">
        <f t="shared" si="17"/>
        <v>1</v>
      </c>
    </row>
    <row r="960" spans="9:19" ht="15" x14ac:dyDescent="0.2">
      <c r="I960" s="10"/>
      <c r="J960" s="10"/>
      <c r="K960" s="10"/>
      <c r="N960" s="7"/>
      <c r="O960" s="19">
        <f>((H960-1)*(1-(IF(I960="no",0,'month 2'!$B$3)))+1)</f>
        <v>5.0000000000000044E-2</v>
      </c>
      <c r="P960" s="19">
        <f t="shared" si="16"/>
        <v>0</v>
      </c>
      <c r="Q9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0" s="20">
        <f>IF(ISBLANK(N960),,IF(ISBLANK(H960),,(IF(N960="WON-EW",((((O960-1)*K960)*'month 2'!$B$2)+('month 2'!$B$2*(O960-1))),IF(N960="WON",((((O960-1)*K960)*'month 2'!$B$2)+('month 2'!$B$2*(O960-1))),IF(N960="PLACED",((((O960-1)*K960)*'month 2'!$B$2)-'month 2'!$B$2),IF(K960=0,-'month 2'!$B$2,IF(K960=0,-'month 2'!$B$2,-('month 2'!$B$2*2)))))))*D960))</f>
        <v>0</v>
      </c>
      <c r="S960">
        <f t="shared" si="17"/>
        <v>1</v>
      </c>
    </row>
    <row r="961" spans="9:19" ht="15" x14ac:dyDescent="0.2">
      <c r="I961" s="10"/>
      <c r="J961" s="10"/>
      <c r="K961" s="10"/>
      <c r="N961" s="7"/>
      <c r="O961" s="19">
        <f>((H961-1)*(1-(IF(I961="no",0,'month 2'!$B$3)))+1)</f>
        <v>5.0000000000000044E-2</v>
      </c>
      <c r="P961" s="19">
        <f t="shared" si="16"/>
        <v>0</v>
      </c>
      <c r="Q9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1" s="20">
        <f>IF(ISBLANK(N961),,IF(ISBLANK(H961),,(IF(N961="WON-EW",((((O961-1)*K961)*'month 2'!$B$2)+('month 2'!$B$2*(O961-1))),IF(N961="WON",((((O961-1)*K961)*'month 2'!$B$2)+('month 2'!$B$2*(O961-1))),IF(N961="PLACED",((((O961-1)*K961)*'month 2'!$B$2)-'month 2'!$B$2),IF(K961=0,-'month 2'!$B$2,IF(K961=0,-'month 2'!$B$2,-('month 2'!$B$2*2)))))))*D961))</f>
        <v>0</v>
      </c>
      <c r="S961">
        <f t="shared" si="17"/>
        <v>1</v>
      </c>
    </row>
    <row r="962" spans="9:19" ht="15" x14ac:dyDescent="0.2">
      <c r="I962" s="10"/>
      <c r="J962" s="10"/>
      <c r="K962" s="10"/>
      <c r="N962" s="7"/>
      <c r="O962" s="19">
        <f>((H962-1)*(1-(IF(I962="no",0,'month 2'!$B$3)))+1)</f>
        <v>5.0000000000000044E-2</v>
      </c>
      <c r="P962" s="19">
        <f t="shared" si="16"/>
        <v>0</v>
      </c>
      <c r="Q9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2" s="20">
        <f>IF(ISBLANK(N962),,IF(ISBLANK(H962),,(IF(N962="WON-EW",((((O962-1)*K962)*'month 2'!$B$2)+('month 2'!$B$2*(O962-1))),IF(N962="WON",((((O962-1)*K962)*'month 2'!$B$2)+('month 2'!$B$2*(O962-1))),IF(N962="PLACED",((((O962-1)*K962)*'month 2'!$B$2)-'month 2'!$B$2),IF(K962=0,-'month 2'!$B$2,IF(K962=0,-'month 2'!$B$2,-('month 2'!$B$2*2)))))))*D962))</f>
        <v>0</v>
      </c>
      <c r="S962">
        <f t="shared" si="17"/>
        <v>1</v>
      </c>
    </row>
    <row r="963" spans="9:19" ht="15" x14ac:dyDescent="0.2">
      <c r="I963" s="10"/>
      <c r="J963" s="10"/>
      <c r="K963" s="10"/>
      <c r="N963" s="7"/>
      <c r="O963" s="19">
        <f>((H963-1)*(1-(IF(I963="no",0,'month 2'!$B$3)))+1)</f>
        <v>5.0000000000000044E-2</v>
      </c>
      <c r="P963" s="19">
        <f t="shared" si="16"/>
        <v>0</v>
      </c>
      <c r="Q9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3" s="20">
        <f>IF(ISBLANK(N963),,IF(ISBLANK(H963),,(IF(N963="WON-EW",((((O963-1)*K963)*'month 2'!$B$2)+('month 2'!$B$2*(O963-1))),IF(N963="WON",((((O963-1)*K963)*'month 2'!$B$2)+('month 2'!$B$2*(O963-1))),IF(N963="PLACED",((((O963-1)*K963)*'month 2'!$B$2)-'month 2'!$B$2),IF(K963=0,-'month 2'!$B$2,IF(K963=0,-'month 2'!$B$2,-('month 2'!$B$2*2)))))))*D963))</f>
        <v>0</v>
      </c>
      <c r="S963">
        <f t="shared" si="17"/>
        <v>1</v>
      </c>
    </row>
    <row r="964" spans="9:19" ht="15" x14ac:dyDescent="0.2">
      <c r="I964" s="10"/>
      <c r="J964" s="10"/>
      <c r="K964" s="10"/>
      <c r="N964" s="7"/>
      <c r="O964" s="19">
        <f>((H964-1)*(1-(IF(I964="no",0,'month 2'!$B$3)))+1)</f>
        <v>5.0000000000000044E-2</v>
      </c>
      <c r="P964" s="19">
        <f t="shared" si="16"/>
        <v>0</v>
      </c>
      <c r="Q9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4" s="20">
        <f>IF(ISBLANK(N964),,IF(ISBLANK(H964),,(IF(N964="WON-EW",((((O964-1)*K964)*'month 2'!$B$2)+('month 2'!$B$2*(O964-1))),IF(N964="WON",((((O964-1)*K964)*'month 2'!$B$2)+('month 2'!$B$2*(O964-1))),IF(N964="PLACED",((((O964-1)*K964)*'month 2'!$B$2)-'month 2'!$B$2),IF(K964=0,-'month 2'!$B$2,IF(K964=0,-'month 2'!$B$2,-('month 2'!$B$2*2)))))))*D964))</f>
        <v>0</v>
      </c>
      <c r="S964">
        <f t="shared" si="17"/>
        <v>1</v>
      </c>
    </row>
    <row r="965" spans="9:19" ht="15" x14ac:dyDescent="0.2">
      <c r="I965" s="10"/>
      <c r="J965" s="10"/>
      <c r="K965" s="10"/>
      <c r="N965" s="7"/>
      <c r="O965" s="19">
        <f>((H965-1)*(1-(IF(I965="no",0,'month 2'!$B$3)))+1)</f>
        <v>5.0000000000000044E-2</v>
      </c>
      <c r="P965" s="19">
        <f t="shared" si="16"/>
        <v>0</v>
      </c>
      <c r="Q9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5" s="20">
        <f>IF(ISBLANK(N965),,IF(ISBLANK(H965),,(IF(N965="WON-EW",((((O965-1)*K965)*'month 2'!$B$2)+('month 2'!$B$2*(O965-1))),IF(N965="WON",((((O965-1)*K965)*'month 2'!$B$2)+('month 2'!$B$2*(O965-1))),IF(N965="PLACED",((((O965-1)*K965)*'month 2'!$B$2)-'month 2'!$B$2),IF(K965=0,-'month 2'!$B$2,IF(K965=0,-'month 2'!$B$2,-('month 2'!$B$2*2)))))))*D965))</f>
        <v>0</v>
      </c>
      <c r="S965">
        <f t="shared" si="17"/>
        <v>1</v>
      </c>
    </row>
    <row r="966" spans="9:19" ht="15" x14ac:dyDescent="0.2">
      <c r="I966" s="10"/>
      <c r="J966" s="10"/>
      <c r="K966" s="10"/>
      <c r="N966" s="7"/>
      <c r="O966" s="19">
        <f>((H966-1)*(1-(IF(I966="no",0,'month 2'!$B$3)))+1)</f>
        <v>5.0000000000000044E-2</v>
      </c>
      <c r="P966" s="19">
        <f t="shared" si="16"/>
        <v>0</v>
      </c>
      <c r="Q9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6" s="20">
        <f>IF(ISBLANK(N966),,IF(ISBLANK(H966),,(IF(N966="WON-EW",((((O966-1)*K966)*'month 2'!$B$2)+('month 2'!$B$2*(O966-1))),IF(N966="WON",((((O966-1)*K966)*'month 2'!$B$2)+('month 2'!$B$2*(O966-1))),IF(N966="PLACED",((((O966-1)*K966)*'month 2'!$B$2)-'month 2'!$B$2),IF(K966=0,-'month 2'!$B$2,IF(K966=0,-'month 2'!$B$2,-('month 2'!$B$2*2)))))))*D966))</f>
        <v>0</v>
      </c>
      <c r="S966">
        <f t="shared" si="17"/>
        <v>1</v>
      </c>
    </row>
    <row r="967" spans="9:19" ht="15" x14ac:dyDescent="0.2">
      <c r="I967" s="10"/>
      <c r="J967" s="10"/>
      <c r="K967" s="10"/>
      <c r="N967" s="7"/>
      <c r="O967" s="19">
        <f>((H967-1)*(1-(IF(I967="no",0,'month 2'!$B$3)))+1)</f>
        <v>5.0000000000000044E-2</v>
      </c>
      <c r="P967" s="19">
        <f t="shared" si="16"/>
        <v>0</v>
      </c>
      <c r="Q9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7" s="20">
        <f>IF(ISBLANK(N967),,IF(ISBLANK(H967),,(IF(N967="WON-EW",((((O967-1)*K967)*'month 2'!$B$2)+('month 2'!$B$2*(O967-1))),IF(N967="WON",((((O967-1)*K967)*'month 2'!$B$2)+('month 2'!$B$2*(O967-1))),IF(N967="PLACED",((((O967-1)*K967)*'month 2'!$B$2)-'month 2'!$B$2),IF(K967=0,-'month 2'!$B$2,IF(K967=0,-'month 2'!$B$2,-('month 2'!$B$2*2)))))))*D967))</f>
        <v>0</v>
      </c>
      <c r="S967">
        <f t="shared" si="17"/>
        <v>1</v>
      </c>
    </row>
    <row r="968" spans="9:19" ht="15" x14ac:dyDescent="0.2">
      <c r="I968" s="10"/>
      <c r="J968" s="10"/>
      <c r="K968" s="10"/>
      <c r="N968" s="7"/>
      <c r="O968" s="19">
        <f>((H968-1)*(1-(IF(I968="no",0,'month 2'!$B$3)))+1)</f>
        <v>5.0000000000000044E-2</v>
      </c>
      <c r="P968" s="19">
        <f t="shared" si="16"/>
        <v>0</v>
      </c>
      <c r="Q9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8" s="20">
        <f>IF(ISBLANK(N968),,IF(ISBLANK(H968),,(IF(N968="WON-EW",((((O968-1)*K968)*'month 2'!$B$2)+('month 2'!$B$2*(O968-1))),IF(N968="WON",((((O968-1)*K968)*'month 2'!$B$2)+('month 2'!$B$2*(O968-1))),IF(N968="PLACED",((((O968-1)*K968)*'month 2'!$B$2)-'month 2'!$B$2),IF(K968=0,-'month 2'!$B$2,IF(K968=0,-'month 2'!$B$2,-('month 2'!$B$2*2)))))))*D968))</f>
        <v>0</v>
      </c>
      <c r="S968">
        <f t="shared" si="17"/>
        <v>1</v>
      </c>
    </row>
    <row r="969" spans="9:19" ht="15" x14ac:dyDescent="0.2">
      <c r="I969" s="10"/>
      <c r="J969" s="10"/>
      <c r="K969" s="10"/>
      <c r="N969" s="7"/>
      <c r="O969" s="19">
        <f>((H969-1)*(1-(IF(I969="no",0,'month 2'!$B$3)))+1)</f>
        <v>5.0000000000000044E-2</v>
      </c>
      <c r="P969" s="19">
        <f t="shared" si="16"/>
        <v>0</v>
      </c>
      <c r="Q9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9" s="20">
        <f>IF(ISBLANK(N969),,IF(ISBLANK(H969),,(IF(N969="WON-EW",((((O969-1)*K969)*'month 2'!$B$2)+('month 2'!$B$2*(O969-1))),IF(N969="WON",((((O969-1)*K969)*'month 2'!$B$2)+('month 2'!$B$2*(O969-1))),IF(N969="PLACED",((((O969-1)*K969)*'month 2'!$B$2)-'month 2'!$B$2),IF(K969=0,-'month 2'!$B$2,IF(K969=0,-'month 2'!$B$2,-('month 2'!$B$2*2)))))))*D969))</f>
        <v>0</v>
      </c>
      <c r="S969">
        <f t="shared" si="17"/>
        <v>1</v>
      </c>
    </row>
    <row r="970" spans="9:19" ht="15" x14ac:dyDescent="0.2">
      <c r="I970" s="10"/>
      <c r="J970" s="10"/>
      <c r="K970" s="10"/>
      <c r="N970" s="7"/>
      <c r="O970" s="19">
        <f>((H970-1)*(1-(IF(I970="no",0,'month 2'!$B$3)))+1)</f>
        <v>5.0000000000000044E-2</v>
      </c>
      <c r="P970" s="19">
        <f t="shared" si="16"/>
        <v>0</v>
      </c>
      <c r="Q9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0" s="20">
        <f>IF(ISBLANK(N970),,IF(ISBLANK(H970),,(IF(N970="WON-EW",((((O970-1)*K970)*'month 2'!$B$2)+('month 2'!$B$2*(O970-1))),IF(N970="WON",((((O970-1)*K970)*'month 2'!$B$2)+('month 2'!$B$2*(O970-1))),IF(N970="PLACED",((((O970-1)*K970)*'month 2'!$B$2)-'month 2'!$B$2),IF(K970=0,-'month 2'!$B$2,IF(K970=0,-'month 2'!$B$2,-('month 2'!$B$2*2)))))))*D970))</f>
        <v>0</v>
      </c>
      <c r="S970">
        <f t="shared" si="17"/>
        <v>1</v>
      </c>
    </row>
    <row r="971" spans="9:19" ht="15" x14ac:dyDescent="0.2">
      <c r="I971" s="10"/>
      <c r="J971" s="10"/>
      <c r="K971" s="10"/>
      <c r="N971" s="7"/>
      <c r="O971" s="19">
        <f>((H971-1)*(1-(IF(I971="no",0,'month 2'!$B$3)))+1)</f>
        <v>5.0000000000000044E-2</v>
      </c>
      <c r="P971" s="19">
        <f t="shared" si="16"/>
        <v>0</v>
      </c>
      <c r="Q9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1" s="20">
        <f>IF(ISBLANK(N971),,IF(ISBLANK(H971),,(IF(N971="WON-EW",((((O971-1)*K971)*'month 2'!$B$2)+('month 2'!$B$2*(O971-1))),IF(N971="WON",((((O971-1)*K971)*'month 2'!$B$2)+('month 2'!$B$2*(O971-1))),IF(N971="PLACED",((((O971-1)*K971)*'month 2'!$B$2)-'month 2'!$B$2),IF(K971=0,-'month 2'!$B$2,IF(K971=0,-'month 2'!$B$2,-('month 2'!$B$2*2)))))))*D971))</f>
        <v>0</v>
      </c>
      <c r="S971">
        <f t="shared" si="17"/>
        <v>1</v>
      </c>
    </row>
    <row r="972" spans="9:19" ht="15" x14ac:dyDescent="0.2">
      <c r="I972" s="10"/>
      <c r="J972" s="10"/>
      <c r="K972" s="10"/>
      <c r="N972" s="7"/>
      <c r="O972" s="19">
        <f>((H972-1)*(1-(IF(I972="no",0,'month 2'!$B$3)))+1)</f>
        <v>5.0000000000000044E-2</v>
      </c>
      <c r="P972" s="19">
        <f t="shared" si="16"/>
        <v>0</v>
      </c>
      <c r="Q9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2" s="20">
        <f>IF(ISBLANK(N972),,IF(ISBLANK(H972),,(IF(N972="WON-EW",((((O972-1)*K972)*'month 2'!$B$2)+('month 2'!$B$2*(O972-1))),IF(N972="WON",((((O972-1)*K972)*'month 2'!$B$2)+('month 2'!$B$2*(O972-1))),IF(N972="PLACED",((((O972-1)*K972)*'month 2'!$B$2)-'month 2'!$B$2),IF(K972=0,-'month 2'!$B$2,IF(K972=0,-'month 2'!$B$2,-('month 2'!$B$2*2)))))))*D972))</f>
        <v>0</v>
      </c>
      <c r="S972">
        <f t="shared" si="17"/>
        <v>1</v>
      </c>
    </row>
    <row r="973" spans="9:19" ht="15" x14ac:dyDescent="0.2">
      <c r="I973" s="10"/>
      <c r="J973" s="10"/>
      <c r="K973" s="10"/>
      <c r="N973" s="7"/>
      <c r="O973" s="19">
        <f>((H973-1)*(1-(IF(I973="no",0,'month 2'!$B$3)))+1)</f>
        <v>5.0000000000000044E-2</v>
      </c>
      <c r="P973" s="19">
        <f t="shared" si="16"/>
        <v>0</v>
      </c>
      <c r="Q9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3" s="20">
        <f>IF(ISBLANK(N973),,IF(ISBLANK(H973),,(IF(N973="WON-EW",((((O973-1)*K973)*'month 2'!$B$2)+('month 2'!$B$2*(O973-1))),IF(N973="WON",((((O973-1)*K973)*'month 2'!$B$2)+('month 2'!$B$2*(O973-1))),IF(N973="PLACED",((((O973-1)*K973)*'month 2'!$B$2)-'month 2'!$B$2),IF(K973=0,-'month 2'!$B$2,IF(K973=0,-'month 2'!$B$2,-('month 2'!$B$2*2)))))))*D973))</f>
        <v>0</v>
      </c>
      <c r="S973">
        <f t="shared" si="17"/>
        <v>1</v>
      </c>
    </row>
    <row r="974" spans="9:19" ht="15" x14ac:dyDescent="0.2">
      <c r="I974" s="10"/>
      <c r="J974" s="10"/>
      <c r="K974" s="10"/>
      <c r="N974" s="7"/>
      <c r="O974" s="19">
        <f>((H974-1)*(1-(IF(I974="no",0,'month 2'!$B$3)))+1)</f>
        <v>5.0000000000000044E-2</v>
      </c>
      <c r="P974" s="19">
        <f t="shared" si="16"/>
        <v>0</v>
      </c>
      <c r="Q9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4" s="20">
        <f>IF(ISBLANK(N974),,IF(ISBLANK(H974),,(IF(N974="WON-EW",((((O974-1)*K974)*'month 2'!$B$2)+('month 2'!$B$2*(O974-1))),IF(N974="WON",((((O974-1)*K974)*'month 2'!$B$2)+('month 2'!$B$2*(O974-1))),IF(N974="PLACED",((((O974-1)*K974)*'month 2'!$B$2)-'month 2'!$B$2),IF(K974=0,-'month 2'!$B$2,IF(K974=0,-'month 2'!$B$2,-('month 2'!$B$2*2)))))))*D974))</f>
        <v>0</v>
      </c>
      <c r="S974">
        <f t="shared" si="17"/>
        <v>1</v>
      </c>
    </row>
    <row r="975" spans="9:19" ht="15" x14ac:dyDescent="0.2">
      <c r="I975" s="10"/>
      <c r="J975" s="10"/>
      <c r="K975" s="10"/>
      <c r="N975" s="7"/>
      <c r="O975" s="19">
        <f>((H975-1)*(1-(IF(I975="no",0,'month 2'!$B$3)))+1)</f>
        <v>5.0000000000000044E-2</v>
      </c>
      <c r="P975" s="19">
        <f t="shared" si="16"/>
        <v>0</v>
      </c>
      <c r="Q9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5" s="20">
        <f>IF(ISBLANK(N975),,IF(ISBLANK(H975),,(IF(N975="WON-EW",((((O975-1)*K975)*'month 2'!$B$2)+('month 2'!$B$2*(O975-1))),IF(N975="WON",((((O975-1)*K975)*'month 2'!$B$2)+('month 2'!$B$2*(O975-1))),IF(N975="PLACED",((((O975-1)*K975)*'month 2'!$B$2)-'month 2'!$B$2),IF(K975=0,-'month 2'!$B$2,IF(K975=0,-'month 2'!$B$2,-('month 2'!$B$2*2)))))))*D975))</f>
        <v>0</v>
      </c>
      <c r="S975">
        <f t="shared" si="17"/>
        <v>1</v>
      </c>
    </row>
    <row r="976" spans="9:19" ht="15" x14ac:dyDescent="0.2">
      <c r="I976" s="10"/>
      <c r="J976" s="10"/>
      <c r="K976" s="10"/>
      <c r="N976" s="7"/>
      <c r="O976" s="19">
        <f>((H976-1)*(1-(IF(I976="no",0,'month 2'!$B$3)))+1)</f>
        <v>5.0000000000000044E-2</v>
      </c>
      <c r="P976" s="19">
        <f t="shared" si="16"/>
        <v>0</v>
      </c>
      <c r="Q9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6" s="20">
        <f>IF(ISBLANK(N976),,IF(ISBLANK(H976),,(IF(N976="WON-EW",((((O976-1)*K976)*'month 2'!$B$2)+('month 2'!$B$2*(O976-1))),IF(N976="WON",((((O976-1)*K976)*'month 2'!$B$2)+('month 2'!$B$2*(O976-1))),IF(N976="PLACED",((((O976-1)*K976)*'month 2'!$B$2)-'month 2'!$B$2),IF(K976=0,-'month 2'!$B$2,IF(K976=0,-'month 2'!$B$2,-('month 2'!$B$2*2)))))))*D976))</f>
        <v>0</v>
      </c>
      <c r="S976">
        <f t="shared" si="17"/>
        <v>1</v>
      </c>
    </row>
    <row r="977" spans="9:19" ht="15" x14ac:dyDescent="0.2">
      <c r="I977" s="10"/>
      <c r="J977" s="10"/>
      <c r="K977" s="10"/>
      <c r="N977" s="7"/>
      <c r="O977" s="19">
        <f>((H977-1)*(1-(IF(I977="no",0,'month 2'!$B$3)))+1)</f>
        <v>5.0000000000000044E-2</v>
      </c>
      <c r="P977" s="19">
        <f t="shared" si="16"/>
        <v>0</v>
      </c>
      <c r="Q9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7" s="20">
        <f>IF(ISBLANK(N977),,IF(ISBLANK(H977),,(IF(N977="WON-EW",((((O977-1)*K977)*'month 2'!$B$2)+('month 2'!$B$2*(O977-1))),IF(N977="WON",((((O977-1)*K977)*'month 2'!$B$2)+('month 2'!$B$2*(O977-1))),IF(N977="PLACED",((((O977-1)*K977)*'month 2'!$B$2)-'month 2'!$B$2),IF(K977=0,-'month 2'!$B$2,IF(K977=0,-'month 2'!$B$2,-('month 2'!$B$2*2)))))))*D977))</f>
        <v>0</v>
      </c>
      <c r="S977">
        <f t="shared" si="17"/>
        <v>1</v>
      </c>
    </row>
    <row r="978" spans="9:19" ht="15" x14ac:dyDescent="0.2">
      <c r="I978" s="10"/>
      <c r="J978" s="10"/>
      <c r="K978" s="10"/>
      <c r="N978" s="7"/>
      <c r="O978" s="19">
        <f>((H978-1)*(1-(IF(I978="no",0,'month 2'!$B$3)))+1)</f>
        <v>5.0000000000000044E-2</v>
      </c>
      <c r="P978" s="19">
        <f t="shared" si="16"/>
        <v>0</v>
      </c>
      <c r="Q9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8" s="20">
        <f>IF(ISBLANK(N978),,IF(ISBLANK(H978),,(IF(N978="WON-EW",((((O978-1)*K978)*'month 2'!$B$2)+('month 2'!$B$2*(O978-1))),IF(N978="WON",((((O978-1)*K978)*'month 2'!$B$2)+('month 2'!$B$2*(O978-1))),IF(N978="PLACED",((((O978-1)*K978)*'month 2'!$B$2)-'month 2'!$B$2),IF(K978=0,-'month 2'!$B$2,IF(K978=0,-'month 2'!$B$2,-('month 2'!$B$2*2)))))))*D978))</f>
        <v>0</v>
      </c>
      <c r="S978">
        <f t="shared" si="17"/>
        <v>1</v>
      </c>
    </row>
    <row r="979" spans="9:19" ht="15" x14ac:dyDescent="0.2">
      <c r="I979" s="10"/>
      <c r="J979" s="10"/>
      <c r="K979" s="10"/>
      <c r="N979" s="7"/>
      <c r="O979" s="19">
        <f>((H979-1)*(1-(IF(I979="no",0,'month 2'!$B$3)))+1)</f>
        <v>5.0000000000000044E-2</v>
      </c>
      <c r="P979" s="19">
        <f t="shared" si="16"/>
        <v>0</v>
      </c>
      <c r="Q9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9" s="20">
        <f>IF(ISBLANK(N979),,IF(ISBLANK(H979),,(IF(N979="WON-EW",((((O979-1)*K979)*'month 2'!$B$2)+('month 2'!$B$2*(O979-1))),IF(N979="WON",((((O979-1)*K979)*'month 2'!$B$2)+('month 2'!$B$2*(O979-1))),IF(N979="PLACED",((((O979-1)*K979)*'month 2'!$B$2)-'month 2'!$B$2),IF(K979=0,-'month 2'!$B$2,IF(K979=0,-'month 2'!$B$2,-('month 2'!$B$2*2)))))))*D979))</f>
        <v>0</v>
      </c>
      <c r="S979">
        <f t="shared" si="17"/>
        <v>1</v>
      </c>
    </row>
    <row r="980" spans="9:19" ht="15" x14ac:dyDescent="0.2">
      <c r="I980" s="10"/>
      <c r="J980" s="10"/>
      <c r="K980" s="10"/>
      <c r="N980" s="7"/>
      <c r="O980" s="19">
        <f>((H980-1)*(1-(IF(I980="no",0,'month 2'!$B$3)))+1)</f>
        <v>5.0000000000000044E-2</v>
      </c>
      <c r="P980" s="19">
        <f t="shared" si="16"/>
        <v>0</v>
      </c>
      <c r="Q9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0" s="20">
        <f>IF(ISBLANK(N980),,IF(ISBLANK(H980),,(IF(N980="WON-EW",((((O980-1)*K980)*'month 2'!$B$2)+('month 2'!$B$2*(O980-1))),IF(N980="WON",((((O980-1)*K980)*'month 2'!$B$2)+('month 2'!$B$2*(O980-1))),IF(N980="PLACED",((((O980-1)*K980)*'month 2'!$B$2)-'month 2'!$B$2),IF(K980=0,-'month 2'!$B$2,IF(K980=0,-'month 2'!$B$2,-('month 2'!$B$2*2)))))))*D980))</f>
        <v>0</v>
      </c>
      <c r="S980">
        <f t="shared" si="17"/>
        <v>1</v>
      </c>
    </row>
    <row r="981" spans="9:19" ht="15" x14ac:dyDescent="0.2">
      <c r="I981" s="10"/>
      <c r="J981" s="10"/>
      <c r="K981" s="10"/>
      <c r="N981" s="7"/>
      <c r="O981" s="19">
        <f>((H981-1)*(1-(IF(I981="no",0,'month 2'!$B$3)))+1)</f>
        <v>5.0000000000000044E-2</v>
      </c>
      <c r="P981" s="19">
        <f t="shared" si="16"/>
        <v>0</v>
      </c>
      <c r="Q9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1" s="20">
        <f>IF(ISBLANK(N981),,IF(ISBLANK(H981),,(IF(N981="WON-EW",((((O981-1)*K981)*'month 2'!$B$2)+('month 2'!$B$2*(O981-1))),IF(N981="WON",((((O981-1)*K981)*'month 2'!$B$2)+('month 2'!$B$2*(O981-1))),IF(N981="PLACED",((((O981-1)*K981)*'month 2'!$B$2)-'month 2'!$B$2),IF(K981=0,-'month 2'!$B$2,IF(K981=0,-'month 2'!$B$2,-('month 2'!$B$2*2)))))))*D981))</f>
        <v>0</v>
      </c>
      <c r="S981">
        <f t="shared" si="17"/>
        <v>1</v>
      </c>
    </row>
    <row r="982" spans="9:19" ht="15" x14ac:dyDescent="0.2">
      <c r="I982" s="10"/>
      <c r="J982" s="10"/>
      <c r="K982" s="10"/>
      <c r="N982" s="7"/>
      <c r="O982" s="19">
        <f>((H982-1)*(1-(IF(I982="no",0,'month 2'!$B$3)))+1)</f>
        <v>5.0000000000000044E-2</v>
      </c>
      <c r="P982" s="19">
        <f t="shared" si="16"/>
        <v>0</v>
      </c>
      <c r="Q9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2" s="20">
        <f>IF(ISBLANK(N982),,IF(ISBLANK(H982),,(IF(N982="WON-EW",((((O982-1)*K982)*'month 2'!$B$2)+('month 2'!$B$2*(O982-1))),IF(N982="WON",((((O982-1)*K982)*'month 2'!$B$2)+('month 2'!$B$2*(O982-1))),IF(N982="PLACED",((((O982-1)*K982)*'month 2'!$B$2)-'month 2'!$B$2),IF(K982=0,-'month 2'!$B$2,IF(K982=0,-'month 2'!$B$2,-('month 2'!$B$2*2)))))))*D982))</f>
        <v>0</v>
      </c>
      <c r="S982">
        <f t="shared" si="17"/>
        <v>1</v>
      </c>
    </row>
    <row r="983" spans="9:19" ht="15" x14ac:dyDescent="0.2">
      <c r="I983" s="10"/>
      <c r="J983" s="10"/>
      <c r="K983" s="10"/>
      <c r="N983" s="7"/>
      <c r="O983" s="19">
        <f>((H983-1)*(1-(IF(I983="no",0,'month 2'!$B$3)))+1)</f>
        <v>5.0000000000000044E-2</v>
      </c>
      <c r="P983" s="19">
        <f t="shared" si="16"/>
        <v>0</v>
      </c>
      <c r="Q9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3" s="20">
        <f>IF(ISBLANK(N983),,IF(ISBLANK(H983),,(IF(N983="WON-EW",((((O983-1)*K983)*'month 2'!$B$2)+('month 2'!$B$2*(O983-1))),IF(N983="WON",((((O983-1)*K983)*'month 2'!$B$2)+('month 2'!$B$2*(O983-1))),IF(N983="PLACED",((((O983-1)*K983)*'month 2'!$B$2)-'month 2'!$B$2),IF(K983=0,-'month 2'!$B$2,IF(K983=0,-'month 2'!$B$2,-('month 2'!$B$2*2)))))))*D983))</f>
        <v>0</v>
      </c>
      <c r="S983">
        <f t="shared" si="17"/>
        <v>1</v>
      </c>
    </row>
    <row r="984" spans="9:19" ht="15" x14ac:dyDescent="0.2">
      <c r="I984" s="10"/>
      <c r="J984" s="10"/>
      <c r="K984" s="10"/>
      <c r="N984" s="7"/>
      <c r="O984" s="19">
        <f>((H984-1)*(1-(IF(I984="no",0,'month 2'!$B$3)))+1)</f>
        <v>5.0000000000000044E-2</v>
      </c>
      <c r="P984" s="19">
        <f t="shared" si="16"/>
        <v>0</v>
      </c>
      <c r="Q9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4" s="20">
        <f>IF(ISBLANK(N984),,IF(ISBLANK(H984),,(IF(N984="WON-EW",((((O984-1)*K984)*'month 2'!$B$2)+('month 2'!$B$2*(O984-1))),IF(N984="WON",((((O984-1)*K984)*'month 2'!$B$2)+('month 2'!$B$2*(O984-1))),IF(N984="PLACED",((((O984-1)*K984)*'month 2'!$B$2)-'month 2'!$B$2),IF(K984=0,-'month 2'!$B$2,IF(K984=0,-'month 2'!$B$2,-('month 2'!$B$2*2)))))))*D984))</f>
        <v>0</v>
      </c>
      <c r="S984">
        <f t="shared" si="17"/>
        <v>1</v>
      </c>
    </row>
    <row r="985" spans="9:19" ht="15" x14ac:dyDescent="0.2">
      <c r="I985" s="10"/>
      <c r="J985" s="10"/>
      <c r="K985" s="10"/>
      <c r="N985" s="7"/>
      <c r="O985" s="19">
        <f>((H985-1)*(1-(IF(I985="no",0,'month 2'!$B$3)))+1)</f>
        <v>5.0000000000000044E-2</v>
      </c>
      <c r="P985" s="19">
        <f t="shared" si="16"/>
        <v>0</v>
      </c>
      <c r="Q9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5" s="20">
        <f>IF(ISBLANK(N985),,IF(ISBLANK(H985),,(IF(N985="WON-EW",((((O985-1)*K985)*'month 2'!$B$2)+('month 2'!$B$2*(O985-1))),IF(N985="WON",((((O985-1)*K985)*'month 2'!$B$2)+('month 2'!$B$2*(O985-1))),IF(N985="PLACED",((((O985-1)*K985)*'month 2'!$B$2)-'month 2'!$B$2),IF(K985=0,-'month 2'!$B$2,IF(K985=0,-'month 2'!$B$2,-('month 2'!$B$2*2)))))))*D985))</f>
        <v>0</v>
      </c>
      <c r="S985">
        <f t="shared" si="17"/>
        <v>1</v>
      </c>
    </row>
    <row r="986" spans="9:19" ht="15" x14ac:dyDescent="0.2">
      <c r="I986" s="10"/>
      <c r="J986" s="10"/>
      <c r="K986" s="10"/>
      <c r="N986" s="7"/>
      <c r="O986" s="19">
        <f>((H986-1)*(1-(IF(I986="no",0,'month 2'!$B$3)))+1)</f>
        <v>5.0000000000000044E-2</v>
      </c>
      <c r="P986" s="19">
        <f t="shared" si="16"/>
        <v>0</v>
      </c>
      <c r="Q9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6" s="20">
        <f>IF(ISBLANK(N986),,IF(ISBLANK(H986),,(IF(N986="WON-EW",((((O986-1)*K986)*'month 2'!$B$2)+('month 2'!$B$2*(O986-1))),IF(N986="WON",((((O986-1)*K986)*'month 2'!$B$2)+('month 2'!$B$2*(O986-1))),IF(N986="PLACED",((((O986-1)*K986)*'month 2'!$B$2)-'month 2'!$B$2),IF(K986=0,-'month 2'!$B$2,IF(K986=0,-'month 2'!$B$2,-('month 2'!$B$2*2)))))))*D986))</f>
        <v>0</v>
      </c>
      <c r="S986">
        <f t="shared" si="17"/>
        <v>1</v>
      </c>
    </row>
    <row r="987" spans="9:19" ht="15" x14ac:dyDescent="0.2">
      <c r="I987" s="10"/>
      <c r="J987" s="10"/>
      <c r="K987" s="10"/>
      <c r="N987" s="7"/>
      <c r="O987" s="19">
        <f>((H987-1)*(1-(IF(I987="no",0,'month 2'!$B$3)))+1)</f>
        <v>5.0000000000000044E-2</v>
      </c>
      <c r="P987" s="19">
        <f t="shared" si="16"/>
        <v>0</v>
      </c>
      <c r="Q9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7" s="20">
        <f>IF(ISBLANK(N987),,IF(ISBLANK(H987),,(IF(N987="WON-EW",((((O987-1)*K987)*'month 2'!$B$2)+('month 2'!$B$2*(O987-1))),IF(N987="WON",((((O987-1)*K987)*'month 2'!$B$2)+('month 2'!$B$2*(O987-1))),IF(N987="PLACED",((((O987-1)*K987)*'month 2'!$B$2)-'month 2'!$B$2),IF(K987=0,-'month 2'!$B$2,IF(K987=0,-'month 2'!$B$2,-('month 2'!$B$2*2)))))))*D987))</f>
        <v>0</v>
      </c>
      <c r="S987">
        <f t="shared" si="17"/>
        <v>1</v>
      </c>
    </row>
    <row r="988" spans="9:19" ht="15" x14ac:dyDescent="0.2">
      <c r="I988" s="10"/>
      <c r="J988" s="10"/>
      <c r="K988" s="10"/>
      <c r="N988" s="7"/>
      <c r="O988" s="19">
        <f>((H988-1)*(1-(IF(I988="no",0,'month 2'!$B$3)))+1)</f>
        <v>5.0000000000000044E-2</v>
      </c>
      <c r="P988" s="19">
        <f t="shared" si="16"/>
        <v>0</v>
      </c>
      <c r="Q9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8" s="20">
        <f>IF(ISBLANK(N988),,IF(ISBLANK(H988),,(IF(N988="WON-EW",((((O988-1)*K988)*'month 2'!$B$2)+('month 2'!$B$2*(O988-1))),IF(N988="WON",((((O988-1)*K988)*'month 2'!$B$2)+('month 2'!$B$2*(O988-1))),IF(N988="PLACED",((((O988-1)*K988)*'month 2'!$B$2)-'month 2'!$B$2),IF(K988=0,-'month 2'!$B$2,IF(K988=0,-'month 2'!$B$2,-('month 2'!$B$2*2)))))))*D988))</f>
        <v>0</v>
      </c>
      <c r="S988">
        <f t="shared" si="17"/>
        <v>1</v>
      </c>
    </row>
    <row r="989" spans="9:19" ht="15" x14ac:dyDescent="0.2">
      <c r="I989" s="10"/>
      <c r="J989" s="10"/>
      <c r="K989" s="10"/>
      <c r="N989" s="7"/>
      <c r="O989" s="19">
        <f>((H989-1)*(1-(IF(I989="no",0,'month 2'!$B$3)))+1)</f>
        <v>5.0000000000000044E-2</v>
      </c>
      <c r="P989" s="19">
        <f t="shared" si="16"/>
        <v>0</v>
      </c>
      <c r="Q9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9" s="20">
        <f>IF(ISBLANK(N989),,IF(ISBLANK(H989),,(IF(N989="WON-EW",((((O989-1)*K989)*'month 2'!$B$2)+('month 2'!$B$2*(O989-1))),IF(N989="WON",((((O989-1)*K989)*'month 2'!$B$2)+('month 2'!$B$2*(O989-1))),IF(N989="PLACED",((((O989-1)*K989)*'month 2'!$B$2)-'month 2'!$B$2),IF(K989=0,-'month 2'!$B$2,IF(K989=0,-'month 2'!$B$2,-('month 2'!$B$2*2)))))))*D989))</f>
        <v>0</v>
      </c>
      <c r="S989">
        <f t="shared" si="17"/>
        <v>1</v>
      </c>
    </row>
    <row r="990" spans="9:19" ht="15" x14ac:dyDescent="0.2">
      <c r="I990" s="10"/>
      <c r="J990" s="10"/>
      <c r="K990" s="10"/>
      <c r="N990" s="7"/>
      <c r="O990" s="19">
        <f>((H990-1)*(1-(IF(I990="no",0,'month 2'!$B$3)))+1)</f>
        <v>5.0000000000000044E-2</v>
      </c>
      <c r="P990" s="19">
        <f t="shared" si="16"/>
        <v>0</v>
      </c>
      <c r="Q9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0" s="20">
        <f>IF(ISBLANK(N990),,IF(ISBLANK(H990),,(IF(N990="WON-EW",((((O990-1)*K990)*'month 2'!$B$2)+('month 2'!$B$2*(O990-1))),IF(N990="WON",((((O990-1)*K990)*'month 2'!$B$2)+('month 2'!$B$2*(O990-1))),IF(N990="PLACED",((((O990-1)*K990)*'month 2'!$B$2)-'month 2'!$B$2),IF(K990=0,-'month 2'!$B$2,IF(K990=0,-'month 2'!$B$2,-('month 2'!$B$2*2)))))))*D990))</f>
        <v>0</v>
      </c>
      <c r="S990">
        <f t="shared" si="17"/>
        <v>1</v>
      </c>
    </row>
    <row r="991" spans="9:19" ht="15" x14ac:dyDescent="0.2">
      <c r="I991" s="10"/>
      <c r="J991" s="10"/>
      <c r="K991" s="10"/>
      <c r="N991" s="7"/>
      <c r="O991" s="19">
        <f>((H991-1)*(1-(IF(I991="no",0,'month 2'!$B$3)))+1)</f>
        <v>5.0000000000000044E-2</v>
      </c>
      <c r="P991" s="19">
        <f t="shared" si="16"/>
        <v>0</v>
      </c>
      <c r="Q9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1" s="20">
        <f>IF(ISBLANK(N991),,IF(ISBLANK(H991),,(IF(N991="WON-EW",((((O991-1)*K991)*'month 2'!$B$2)+('month 2'!$B$2*(O991-1))),IF(N991="WON",((((O991-1)*K991)*'month 2'!$B$2)+('month 2'!$B$2*(O991-1))),IF(N991="PLACED",((((O991-1)*K991)*'month 2'!$B$2)-'month 2'!$B$2),IF(K991=0,-'month 2'!$B$2,IF(K991=0,-'month 2'!$B$2,-('month 2'!$B$2*2)))))))*D991))</f>
        <v>0</v>
      </c>
      <c r="S991">
        <f t="shared" si="17"/>
        <v>1</v>
      </c>
    </row>
    <row r="992" spans="9:19" ht="15" x14ac:dyDescent="0.2">
      <c r="I992" s="10"/>
      <c r="J992" s="10"/>
      <c r="K992" s="10"/>
      <c r="N992" s="7"/>
      <c r="O992" s="19">
        <f>((H992-1)*(1-(IF(I992="no",0,'month 2'!$B$3)))+1)</f>
        <v>5.0000000000000044E-2</v>
      </c>
      <c r="P992" s="19">
        <f t="shared" si="16"/>
        <v>0</v>
      </c>
      <c r="Q9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2" s="20">
        <f>IF(ISBLANK(N992),,IF(ISBLANK(H992),,(IF(N992="WON-EW",((((O992-1)*K992)*'month 2'!$B$2)+('month 2'!$B$2*(O992-1))),IF(N992="WON",((((O992-1)*K992)*'month 2'!$B$2)+('month 2'!$B$2*(O992-1))),IF(N992="PLACED",((((O992-1)*K992)*'month 2'!$B$2)-'month 2'!$B$2),IF(K992=0,-'month 2'!$B$2,IF(K992=0,-'month 2'!$B$2,-('month 2'!$B$2*2)))))))*D992))</f>
        <v>0</v>
      </c>
      <c r="S992">
        <f t="shared" si="17"/>
        <v>1</v>
      </c>
    </row>
    <row r="993" spans="9:19" ht="15" x14ac:dyDescent="0.2">
      <c r="I993" s="10"/>
      <c r="J993" s="10"/>
      <c r="K993" s="10"/>
      <c r="N993" s="7"/>
      <c r="O993" s="19">
        <f>((H993-1)*(1-(IF(I993="no",0,'month 2'!$B$3)))+1)</f>
        <v>5.0000000000000044E-2</v>
      </c>
      <c r="P993" s="19">
        <f t="shared" si="16"/>
        <v>0</v>
      </c>
      <c r="Q9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3" s="20">
        <f>IF(ISBLANK(N993),,IF(ISBLANK(H993),,(IF(N993="WON-EW",((((O993-1)*K993)*'month 2'!$B$2)+('month 2'!$B$2*(O993-1))),IF(N993="WON",((((O993-1)*K993)*'month 2'!$B$2)+('month 2'!$B$2*(O993-1))),IF(N993="PLACED",((((O993-1)*K993)*'month 2'!$B$2)-'month 2'!$B$2),IF(K993=0,-'month 2'!$B$2,IF(K993=0,-'month 2'!$B$2,-('month 2'!$B$2*2)))))))*D993))</f>
        <v>0</v>
      </c>
      <c r="S993">
        <f t="shared" si="17"/>
        <v>1</v>
      </c>
    </row>
    <row r="994" spans="9:19" ht="15" x14ac:dyDescent="0.2">
      <c r="I994" s="10"/>
      <c r="J994" s="10"/>
      <c r="K994" s="10"/>
      <c r="N994" s="7"/>
      <c r="O994" s="19">
        <f>((H994-1)*(1-(IF(I994="no",0,'month 2'!$B$3)))+1)</f>
        <v>5.0000000000000044E-2</v>
      </c>
      <c r="P994" s="19">
        <f t="shared" si="16"/>
        <v>0</v>
      </c>
      <c r="Q9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4" s="20">
        <f>IF(ISBLANK(N994),,IF(ISBLANK(H994),,(IF(N994="WON-EW",((((O994-1)*K994)*'month 2'!$B$2)+('month 2'!$B$2*(O994-1))),IF(N994="WON",((((O994-1)*K994)*'month 2'!$B$2)+('month 2'!$B$2*(O994-1))),IF(N994="PLACED",((((O994-1)*K994)*'month 2'!$B$2)-'month 2'!$B$2),IF(K994=0,-'month 2'!$B$2,IF(K994=0,-'month 2'!$B$2,-('month 2'!$B$2*2)))))))*D994))</f>
        <v>0</v>
      </c>
      <c r="S994">
        <f t="shared" si="17"/>
        <v>1</v>
      </c>
    </row>
    <row r="995" spans="9:19" ht="15" x14ac:dyDescent="0.2">
      <c r="I995" s="10"/>
      <c r="J995" s="10"/>
      <c r="K995" s="10"/>
      <c r="N995" s="7"/>
      <c r="O995" s="19">
        <f>((H995-1)*(1-(IF(I995="no",0,'month 2'!$B$3)))+1)</f>
        <v>5.0000000000000044E-2</v>
      </c>
      <c r="P995" s="19">
        <f t="shared" si="16"/>
        <v>0</v>
      </c>
      <c r="Q9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5" s="20">
        <f>IF(ISBLANK(N995),,IF(ISBLANK(H995),,(IF(N995="WON-EW",((((O995-1)*K995)*'month 2'!$B$2)+('month 2'!$B$2*(O995-1))),IF(N995="WON",((((O995-1)*K995)*'month 2'!$B$2)+('month 2'!$B$2*(O995-1))),IF(N995="PLACED",((((O995-1)*K995)*'month 2'!$B$2)-'month 2'!$B$2),IF(K995=0,-'month 2'!$B$2,IF(K995=0,-'month 2'!$B$2,-('month 2'!$B$2*2)))))))*D995))</f>
        <v>0</v>
      </c>
      <c r="S995">
        <f t="shared" si="17"/>
        <v>1</v>
      </c>
    </row>
    <row r="996" spans="9:19" ht="15" x14ac:dyDescent="0.2">
      <c r="I996" s="10"/>
      <c r="J996" s="10"/>
      <c r="K996" s="10"/>
      <c r="N996" s="7"/>
      <c r="O996" s="19">
        <f>((H996-1)*(1-(IF(I996="no",0,'month 2'!$B$3)))+1)</f>
        <v>5.0000000000000044E-2</v>
      </c>
      <c r="P996" s="19">
        <f t="shared" si="16"/>
        <v>0</v>
      </c>
      <c r="Q9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6" s="20">
        <f>IF(ISBLANK(N996),,IF(ISBLANK(H996),,(IF(N996="WON-EW",((((O996-1)*K996)*'month 2'!$B$2)+('month 2'!$B$2*(O996-1))),IF(N996="WON",((((O996-1)*K996)*'month 2'!$B$2)+('month 2'!$B$2*(O996-1))),IF(N996="PLACED",((((O996-1)*K996)*'month 2'!$B$2)-'month 2'!$B$2),IF(K996=0,-'month 2'!$B$2,IF(K996=0,-'month 2'!$B$2,-('month 2'!$B$2*2)))))))*D996))</f>
        <v>0</v>
      </c>
      <c r="S996">
        <f t="shared" si="17"/>
        <v>1</v>
      </c>
    </row>
    <row r="997" spans="9:19" ht="15" x14ac:dyDescent="0.2">
      <c r="I997" s="10"/>
      <c r="J997" s="10"/>
      <c r="K997" s="10"/>
      <c r="N997" s="7"/>
      <c r="O997" s="19">
        <f>((H997-1)*(1-(IF(I997="no",0,'month 2'!$B$3)))+1)</f>
        <v>5.0000000000000044E-2</v>
      </c>
      <c r="P997" s="19">
        <f t="shared" si="16"/>
        <v>0</v>
      </c>
      <c r="Q9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7" s="20">
        <f>IF(ISBLANK(N997),,IF(ISBLANK(H997),,(IF(N997="WON-EW",((((O997-1)*K997)*'month 2'!$B$2)+('month 2'!$B$2*(O997-1))),IF(N997="WON",((((O997-1)*K997)*'month 2'!$B$2)+('month 2'!$B$2*(O997-1))),IF(N997="PLACED",((((O997-1)*K997)*'month 2'!$B$2)-'month 2'!$B$2),IF(K997=0,-'month 2'!$B$2,IF(K997=0,-'month 2'!$B$2,-('month 2'!$B$2*2)))))))*D997))</f>
        <v>0</v>
      </c>
      <c r="S997">
        <f t="shared" si="17"/>
        <v>1</v>
      </c>
    </row>
    <row r="998" spans="9:19" ht="15" x14ac:dyDescent="0.2">
      <c r="I998" s="10"/>
      <c r="J998" s="10"/>
      <c r="K998" s="10"/>
      <c r="N998" s="7"/>
      <c r="O998" s="19">
        <f>((H998-1)*(1-(IF(I998="no",0,'month 2'!$B$3)))+1)</f>
        <v>5.0000000000000044E-2</v>
      </c>
      <c r="P998" s="19">
        <f t="shared" si="16"/>
        <v>0</v>
      </c>
      <c r="Q9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8" s="20">
        <f>IF(ISBLANK(N998),,IF(ISBLANK(H998),,(IF(N998="WON-EW",((((O998-1)*K998)*'month 2'!$B$2)+('month 2'!$B$2*(O998-1))),IF(N998="WON",((((O998-1)*K998)*'month 2'!$B$2)+('month 2'!$B$2*(O998-1))),IF(N998="PLACED",((((O998-1)*K998)*'month 2'!$B$2)-'month 2'!$B$2),IF(K998=0,-'month 2'!$B$2,IF(K998=0,-'month 2'!$B$2,-('month 2'!$B$2*2)))))))*D998))</f>
        <v>0</v>
      </c>
      <c r="S998">
        <f t="shared" si="17"/>
        <v>1</v>
      </c>
    </row>
    <row r="999" spans="9:19" ht="15" x14ac:dyDescent="0.2">
      <c r="I999" s="10"/>
      <c r="J999" s="10"/>
      <c r="K999" s="10"/>
      <c r="N999" s="7"/>
      <c r="O999" s="19">
        <f>((H999-1)*(1-(IF(I999="no",0,'month 2'!$B$3)))+1)</f>
        <v>5.0000000000000044E-2</v>
      </c>
      <c r="P999" s="19">
        <f t="shared" si="16"/>
        <v>0</v>
      </c>
      <c r="Q9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9" s="20">
        <f>IF(ISBLANK(N999),,IF(ISBLANK(H999),,(IF(N999="WON-EW",((((O999-1)*K999)*'month 2'!$B$2)+('month 2'!$B$2*(O999-1))),IF(N999="WON",((((O999-1)*K999)*'month 2'!$B$2)+('month 2'!$B$2*(O999-1))),IF(N999="PLACED",((((O999-1)*K999)*'month 2'!$B$2)-'month 2'!$B$2),IF(K999=0,-'month 2'!$B$2,IF(K999=0,-'month 2'!$B$2,-('month 2'!$B$2*2)))))))*D999))</f>
        <v>0</v>
      </c>
      <c r="S999">
        <f t="shared" si="17"/>
        <v>1</v>
      </c>
    </row>
    <row r="1000" spans="9:19" ht="15" x14ac:dyDescent="0.2">
      <c r="I1000" s="10"/>
      <c r="J1000" s="10"/>
      <c r="K1000" s="10"/>
      <c r="N1000" s="7"/>
      <c r="O1000" s="19">
        <f>((H1000-1)*(1-(IF(I1000="no",0,'month 2'!$B$3)))+1)</f>
        <v>5.0000000000000044E-2</v>
      </c>
      <c r="P1000" s="19">
        <f t="shared" si="16"/>
        <v>0</v>
      </c>
      <c r="Q10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0" s="20">
        <f>IF(ISBLANK(N1000),,IF(ISBLANK(H1000),,(IF(N1000="WON-EW",((((O1000-1)*K1000)*'month 2'!$B$2)+('month 2'!$B$2*(O1000-1))),IF(N1000="WON",((((O1000-1)*K1000)*'month 2'!$B$2)+('month 2'!$B$2*(O1000-1))),IF(N1000="PLACED",((((O1000-1)*K1000)*'month 2'!$B$2)-'month 2'!$B$2),IF(K1000=0,-'month 2'!$B$2,IF(K1000=0,-'month 2'!$B$2,-('month 2'!$B$2*2)))))))*D1000))</f>
        <v>0</v>
      </c>
      <c r="S1000">
        <f t="shared" si="17"/>
        <v>1</v>
      </c>
    </row>
    <row r="1001" spans="9:19" ht="15" x14ac:dyDescent="0.2">
      <c r="I1001" s="10"/>
      <c r="J1001" s="10"/>
      <c r="K1001" s="10"/>
      <c r="N1001" s="7"/>
      <c r="O1001" s="19">
        <f>((H1001-1)*(1-(IF(I1001="no",0,'month 2'!$B$3)))+1)</f>
        <v>5.0000000000000044E-2</v>
      </c>
      <c r="P1001" s="19">
        <f t="shared" si="16"/>
        <v>0</v>
      </c>
      <c r="Q10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1" s="20">
        <f>IF(ISBLANK(N1001),,IF(ISBLANK(H1001),,(IF(N1001="WON-EW",((((O1001-1)*K1001)*'month 2'!$B$2)+('month 2'!$B$2*(O1001-1))),IF(N1001="WON",((((O1001-1)*K1001)*'month 2'!$B$2)+('month 2'!$B$2*(O1001-1))),IF(N1001="PLACED",((((O1001-1)*K1001)*'month 2'!$B$2)-'month 2'!$B$2),IF(K1001=0,-'month 2'!$B$2,IF(K1001=0,-'month 2'!$B$2,-('month 2'!$B$2*2)))))))*D1001))</f>
        <v>0</v>
      </c>
      <c r="S1001">
        <f t="shared" si="17"/>
        <v>1</v>
      </c>
    </row>
    <row r="1002" spans="9:19" ht="15" x14ac:dyDescent="0.2">
      <c r="I1002" s="10"/>
      <c r="J1002" s="10"/>
      <c r="K1002" s="10"/>
      <c r="N1002" s="7"/>
      <c r="O1002" s="19">
        <f>((H1002-1)*(1-(IF(I1002="no",0,'month 2'!$B$3)))+1)</f>
        <v>5.0000000000000044E-2</v>
      </c>
      <c r="P1002" s="19">
        <f t="shared" si="16"/>
        <v>0</v>
      </c>
      <c r="Q10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2" s="20">
        <f>IF(ISBLANK(N1002),,IF(ISBLANK(H1002),,(IF(N1002="WON-EW",((((O1002-1)*K1002)*'month 2'!$B$2)+('month 2'!$B$2*(O1002-1))),IF(N1002="WON",((((O1002-1)*K1002)*'month 2'!$B$2)+('month 2'!$B$2*(O1002-1))),IF(N1002="PLACED",((((O1002-1)*K1002)*'month 2'!$B$2)-'month 2'!$B$2),IF(K1002=0,-'month 2'!$B$2,IF(K1002=0,-'month 2'!$B$2,-('month 2'!$B$2*2)))))))*D1002))</f>
        <v>0</v>
      </c>
      <c r="S1002">
        <f t="shared" si="17"/>
        <v>1</v>
      </c>
    </row>
    <row r="1003" spans="9:19" ht="15" x14ac:dyDescent="0.2">
      <c r="I1003" s="10"/>
      <c r="J1003" s="10"/>
      <c r="K1003" s="10"/>
      <c r="N1003" s="7"/>
      <c r="O1003" s="19">
        <f>((H1003-1)*(1-(IF(I1003="no",0,'month 2'!$B$3)))+1)</f>
        <v>5.0000000000000044E-2</v>
      </c>
      <c r="P1003" s="19">
        <f t="shared" si="16"/>
        <v>0</v>
      </c>
      <c r="Q10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3" s="20">
        <f>IF(ISBLANK(N1003),,IF(ISBLANK(H1003),,(IF(N1003="WON-EW",((((O1003-1)*K1003)*'month 2'!$B$2)+('month 2'!$B$2*(O1003-1))),IF(N1003="WON",((((O1003-1)*K1003)*'month 2'!$B$2)+('month 2'!$B$2*(O1003-1))),IF(N1003="PLACED",((((O1003-1)*K1003)*'month 2'!$B$2)-'month 2'!$B$2),IF(K1003=0,-'month 2'!$B$2,IF(K1003=0,-'month 2'!$B$2,-('month 2'!$B$2*2)))))))*D1003))</f>
        <v>0</v>
      </c>
      <c r="S1003">
        <f t="shared" si="17"/>
        <v>1</v>
      </c>
    </row>
    <row r="1004" spans="9:19" ht="15" x14ac:dyDescent="0.2">
      <c r="I1004" s="10"/>
      <c r="J1004" s="10"/>
      <c r="K1004" s="10"/>
      <c r="N1004" s="7"/>
      <c r="O1004" s="19">
        <f>((H1004-1)*(1-(IF(I1004="no",0,'month 2'!$B$3)))+1)</f>
        <v>5.0000000000000044E-2</v>
      </c>
      <c r="P1004" s="19">
        <f t="shared" si="16"/>
        <v>0</v>
      </c>
      <c r="Q10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4" s="20">
        <f>IF(ISBLANK(N1004),,IF(ISBLANK(H1004),,(IF(N1004="WON-EW",((((O1004-1)*K1004)*'month 2'!$B$2)+('month 2'!$B$2*(O1004-1))),IF(N1004="WON",((((O1004-1)*K1004)*'month 2'!$B$2)+('month 2'!$B$2*(O1004-1))),IF(N1004="PLACED",((((O1004-1)*K1004)*'month 2'!$B$2)-'month 2'!$B$2),IF(K1004=0,-'month 2'!$B$2,IF(K1004=0,-'month 2'!$B$2,-('month 2'!$B$2*2)))))))*D1004))</f>
        <v>0</v>
      </c>
      <c r="S1004">
        <f t="shared" si="17"/>
        <v>1</v>
      </c>
    </row>
    <row r="1005" spans="9:19" ht="15" x14ac:dyDescent="0.2">
      <c r="I1005" s="10"/>
      <c r="J1005" s="10"/>
      <c r="K1005" s="10"/>
      <c r="N1005" s="7"/>
      <c r="O1005" s="19">
        <f>((H1005-1)*(1-(IF(I1005="no",0,'month 2'!$B$3)))+1)</f>
        <v>5.0000000000000044E-2</v>
      </c>
      <c r="P1005" s="19">
        <f t="shared" si="16"/>
        <v>0</v>
      </c>
      <c r="Q10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5" s="20">
        <f>IF(ISBLANK(N1005),,IF(ISBLANK(H1005),,(IF(N1005="WON-EW",((((O1005-1)*K1005)*'month 2'!$B$2)+('month 2'!$B$2*(O1005-1))),IF(N1005="WON",((((O1005-1)*K1005)*'month 2'!$B$2)+('month 2'!$B$2*(O1005-1))),IF(N1005="PLACED",((((O1005-1)*K1005)*'month 2'!$B$2)-'month 2'!$B$2),IF(K1005=0,-'month 2'!$B$2,IF(K1005=0,-'month 2'!$B$2,-('month 2'!$B$2*2)))))))*D1005))</f>
        <v>0</v>
      </c>
      <c r="S1005">
        <f t="shared" si="17"/>
        <v>1</v>
      </c>
    </row>
    <row r="1006" spans="9:19" ht="15" x14ac:dyDescent="0.2">
      <c r="I1006" s="10"/>
      <c r="J1006" s="10"/>
      <c r="K1006" s="10"/>
      <c r="N1006" s="7"/>
      <c r="O1006" s="19">
        <f>((H1006-1)*(1-(IF(I1006="no",0,'month 2'!$B$3)))+1)</f>
        <v>5.0000000000000044E-2</v>
      </c>
      <c r="P1006" s="19">
        <f t="shared" ref="P1006:P1069" si="18">D1006*IF(J1006="yes",2,1)</f>
        <v>0</v>
      </c>
      <c r="Q10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6" s="20">
        <f>IF(ISBLANK(N1006),,IF(ISBLANK(H1006),,(IF(N1006="WON-EW",((((O1006-1)*K1006)*'month 2'!$B$2)+('month 2'!$B$2*(O1006-1))),IF(N1006="WON",((((O1006-1)*K1006)*'month 2'!$B$2)+('month 2'!$B$2*(O1006-1))),IF(N1006="PLACED",((((O1006-1)*K1006)*'month 2'!$B$2)-'month 2'!$B$2),IF(K1006=0,-'month 2'!$B$2,IF(K1006=0,-'month 2'!$B$2,-('month 2'!$B$2*2)))))))*D1006))</f>
        <v>0</v>
      </c>
      <c r="S1006">
        <f t="shared" si="17"/>
        <v>1</v>
      </c>
    </row>
    <row r="1007" spans="9:19" ht="15" x14ac:dyDescent="0.2">
      <c r="I1007" s="10"/>
      <c r="J1007" s="10"/>
      <c r="K1007" s="10"/>
      <c r="N1007" s="7"/>
      <c r="O1007" s="19">
        <f>((H1007-1)*(1-(IF(I1007="no",0,'month 2'!$B$3)))+1)</f>
        <v>5.0000000000000044E-2</v>
      </c>
      <c r="P1007" s="19">
        <f t="shared" si="18"/>
        <v>0</v>
      </c>
      <c r="Q10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7" s="20">
        <f>IF(ISBLANK(N1007),,IF(ISBLANK(H1007),,(IF(N1007="WON-EW",((((O1007-1)*K1007)*'month 2'!$B$2)+('month 2'!$B$2*(O1007-1))),IF(N1007="WON",((((O1007-1)*K1007)*'month 2'!$B$2)+('month 2'!$B$2*(O1007-1))),IF(N1007="PLACED",((((O1007-1)*K1007)*'month 2'!$B$2)-'month 2'!$B$2),IF(K1007=0,-'month 2'!$B$2,IF(K1007=0,-'month 2'!$B$2,-('month 2'!$B$2*2)))))))*D1007))</f>
        <v>0</v>
      </c>
      <c r="S1007">
        <f t="shared" si="17"/>
        <v>1</v>
      </c>
    </row>
    <row r="1008" spans="9:19" ht="15" x14ac:dyDescent="0.2">
      <c r="I1008" s="10"/>
      <c r="J1008" s="10"/>
      <c r="K1008" s="10"/>
      <c r="N1008" s="7"/>
      <c r="O1008" s="19">
        <f>((H1008-1)*(1-(IF(I1008="no",0,'month 2'!$B$3)))+1)</f>
        <v>5.0000000000000044E-2</v>
      </c>
      <c r="P1008" s="19">
        <f t="shared" si="18"/>
        <v>0</v>
      </c>
      <c r="Q10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8" s="20">
        <f>IF(ISBLANK(N1008),,IF(ISBLANK(H1008),,(IF(N1008="WON-EW",((((O1008-1)*K1008)*'month 2'!$B$2)+('month 2'!$B$2*(O1008-1))),IF(N1008="WON",((((O1008-1)*K1008)*'month 2'!$B$2)+('month 2'!$B$2*(O1008-1))),IF(N1008="PLACED",((((O1008-1)*K1008)*'month 2'!$B$2)-'month 2'!$B$2),IF(K1008=0,-'month 2'!$B$2,IF(K1008=0,-'month 2'!$B$2,-('month 2'!$B$2*2)))))))*D1008))</f>
        <v>0</v>
      </c>
      <c r="S1008">
        <f t="shared" si="17"/>
        <v>1</v>
      </c>
    </row>
    <row r="1009" spans="9:19" ht="15" x14ac:dyDescent="0.2">
      <c r="I1009" s="10"/>
      <c r="J1009" s="10"/>
      <c r="K1009" s="10"/>
      <c r="N1009" s="7"/>
      <c r="O1009" s="19">
        <f>((H1009-1)*(1-(IF(I1009="no",0,'month 2'!$B$3)))+1)</f>
        <v>5.0000000000000044E-2</v>
      </c>
      <c r="P1009" s="19">
        <f t="shared" si="18"/>
        <v>0</v>
      </c>
      <c r="Q10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9" s="20">
        <f>IF(ISBLANK(N1009),,IF(ISBLANK(H1009),,(IF(N1009="WON-EW",((((O1009-1)*K1009)*'month 2'!$B$2)+('month 2'!$B$2*(O1009-1))),IF(N1009="WON",((((O1009-1)*K1009)*'month 2'!$B$2)+('month 2'!$B$2*(O1009-1))),IF(N1009="PLACED",((((O1009-1)*K1009)*'month 2'!$B$2)-'month 2'!$B$2),IF(K1009=0,-'month 2'!$B$2,IF(K1009=0,-'month 2'!$B$2,-('month 2'!$B$2*2)))))))*D1009))</f>
        <v>0</v>
      </c>
      <c r="S1009">
        <f t="shared" si="17"/>
        <v>1</v>
      </c>
    </row>
    <row r="1010" spans="9:19" ht="15" x14ac:dyDescent="0.2">
      <c r="I1010" s="10"/>
      <c r="J1010" s="10"/>
      <c r="K1010" s="10"/>
      <c r="N1010" s="7"/>
      <c r="O1010" s="19">
        <f>((H1010-1)*(1-(IF(I1010="no",0,'month 2'!$B$3)))+1)</f>
        <v>5.0000000000000044E-2</v>
      </c>
      <c r="P1010" s="19">
        <f t="shared" si="18"/>
        <v>0</v>
      </c>
      <c r="Q10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0" s="20">
        <f>IF(ISBLANK(N1010),,IF(ISBLANK(H1010),,(IF(N1010="WON-EW",((((O1010-1)*K1010)*'month 2'!$B$2)+('month 2'!$B$2*(O1010-1))),IF(N1010="WON",((((O1010-1)*K1010)*'month 2'!$B$2)+('month 2'!$B$2*(O1010-1))),IF(N1010="PLACED",((((O1010-1)*K1010)*'month 2'!$B$2)-'month 2'!$B$2),IF(K1010=0,-'month 2'!$B$2,IF(K1010=0,-'month 2'!$B$2,-('month 2'!$B$2*2)))))))*D1010))</f>
        <v>0</v>
      </c>
      <c r="S1010">
        <f t="shared" si="17"/>
        <v>1</v>
      </c>
    </row>
    <row r="1011" spans="9:19" ht="15" x14ac:dyDescent="0.2">
      <c r="I1011" s="10"/>
      <c r="J1011" s="10"/>
      <c r="K1011" s="10"/>
      <c r="N1011" s="7"/>
      <c r="O1011" s="19">
        <f>((H1011-1)*(1-(IF(I1011="no",0,'month 2'!$B$3)))+1)</f>
        <v>5.0000000000000044E-2</v>
      </c>
      <c r="P1011" s="19">
        <f t="shared" si="18"/>
        <v>0</v>
      </c>
      <c r="Q10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1" s="20">
        <f>IF(ISBLANK(N1011),,IF(ISBLANK(H1011),,(IF(N1011="WON-EW",((((O1011-1)*K1011)*'month 2'!$B$2)+('month 2'!$B$2*(O1011-1))),IF(N1011="WON",((((O1011-1)*K1011)*'month 2'!$B$2)+('month 2'!$B$2*(O1011-1))),IF(N1011="PLACED",((((O1011-1)*K1011)*'month 2'!$B$2)-'month 2'!$B$2),IF(K1011=0,-'month 2'!$B$2,IF(K1011=0,-'month 2'!$B$2,-('month 2'!$B$2*2)))))))*D1011))</f>
        <v>0</v>
      </c>
      <c r="S1011">
        <f t="shared" si="17"/>
        <v>1</v>
      </c>
    </row>
    <row r="1012" spans="9:19" ht="15" x14ac:dyDescent="0.2">
      <c r="I1012" s="10"/>
      <c r="J1012" s="10"/>
      <c r="K1012" s="10"/>
      <c r="N1012" s="7"/>
      <c r="O1012" s="19">
        <f>((H1012-1)*(1-(IF(I1012="no",0,'month 2'!$B$3)))+1)</f>
        <v>5.0000000000000044E-2</v>
      </c>
      <c r="P1012" s="19">
        <f t="shared" si="18"/>
        <v>0</v>
      </c>
      <c r="Q10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2" s="20">
        <f>IF(ISBLANK(N1012),,IF(ISBLANK(H1012),,(IF(N1012="WON-EW",((((O1012-1)*K1012)*'month 2'!$B$2)+('month 2'!$B$2*(O1012-1))),IF(N1012="WON",((((O1012-1)*K1012)*'month 2'!$B$2)+('month 2'!$B$2*(O1012-1))),IF(N1012="PLACED",((((O1012-1)*K1012)*'month 2'!$B$2)-'month 2'!$B$2),IF(K1012=0,-'month 2'!$B$2,IF(K1012=0,-'month 2'!$B$2,-('month 2'!$B$2*2)))))))*D1012))</f>
        <v>0</v>
      </c>
      <c r="S1012">
        <f t="shared" ref="S1012:S1075" si="19">IF(ISBLANK(L1012),1,IF(ISBLANK(M1012),2,99))</f>
        <v>1</v>
      </c>
    </row>
    <row r="1013" spans="9:19" ht="15" x14ac:dyDescent="0.2">
      <c r="I1013" s="10"/>
      <c r="J1013" s="10"/>
      <c r="K1013" s="10"/>
      <c r="N1013" s="7"/>
      <c r="O1013" s="19">
        <f>((H1013-1)*(1-(IF(I1013="no",0,'month 2'!$B$3)))+1)</f>
        <v>5.0000000000000044E-2</v>
      </c>
      <c r="P1013" s="19">
        <f t="shared" si="18"/>
        <v>0</v>
      </c>
      <c r="Q10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3" s="20">
        <f>IF(ISBLANK(N1013),,IF(ISBLANK(H1013),,(IF(N1013="WON-EW",((((O1013-1)*K1013)*'month 2'!$B$2)+('month 2'!$B$2*(O1013-1))),IF(N1013="WON",((((O1013-1)*K1013)*'month 2'!$B$2)+('month 2'!$B$2*(O1013-1))),IF(N1013="PLACED",((((O1013-1)*K1013)*'month 2'!$B$2)-'month 2'!$B$2),IF(K1013=0,-'month 2'!$B$2,IF(K1013=0,-'month 2'!$B$2,-('month 2'!$B$2*2)))))))*D1013))</f>
        <v>0</v>
      </c>
      <c r="S1013">
        <f t="shared" si="19"/>
        <v>1</v>
      </c>
    </row>
    <row r="1014" spans="9:19" ht="15" x14ac:dyDescent="0.2">
      <c r="I1014" s="10"/>
      <c r="J1014" s="10"/>
      <c r="K1014" s="10"/>
      <c r="N1014" s="7"/>
      <c r="O1014" s="19">
        <f>((H1014-1)*(1-(IF(I1014="no",0,'month 2'!$B$3)))+1)</f>
        <v>5.0000000000000044E-2</v>
      </c>
      <c r="P1014" s="19">
        <f t="shared" si="18"/>
        <v>0</v>
      </c>
      <c r="Q10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4" s="20">
        <f>IF(ISBLANK(N1014),,IF(ISBLANK(H1014),,(IF(N1014="WON-EW",((((O1014-1)*K1014)*'month 2'!$B$2)+('month 2'!$B$2*(O1014-1))),IF(N1014="WON",((((O1014-1)*K1014)*'month 2'!$B$2)+('month 2'!$B$2*(O1014-1))),IF(N1014="PLACED",((((O1014-1)*K1014)*'month 2'!$B$2)-'month 2'!$B$2),IF(K1014=0,-'month 2'!$B$2,IF(K1014=0,-'month 2'!$B$2,-('month 2'!$B$2*2)))))))*D1014))</f>
        <v>0</v>
      </c>
      <c r="S1014">
        <f t="shared" si="19"/>
        <v>1</v>
      </c>
    </row>
    <row r="1015" spans="9:19" ht="15" x14ac:dyDescent="0.2">
      <c r="I1015" s="10"/>
      <c r="J1015" s="10"/>
      <c r="K1015" s="10"/>
      <c r="N1015" s="7"/>
      <c r="O1015" s="19">
        <f>((H1015-1)*(1-(IF(I1015="no",0,'month 2'!$B$3)))+1)</f>
        <v>5.0000000000000044E-2</v>
      </c>
      <c r="P1015" s="19">
        <f t="shared" si="18"/>
        <v>0</v>
      </c>
      <c r="Q10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5" s="20">
        <f>IF(ISBLANK(N1015),,IF(ISBLANK(H1015),,(IF(N1015="WON-EW",((((O1015-1)*K1015)*'month 2'!$B$2)+('month 2'!$B$2*(O1015-1))),IF(N1015="WON",((((O1015-1)*K1015)*'month 2'!$B$2)+('month 2'!$B$2*(O1015-1))),IF(N1015="PLACED",((((O1015-1)*K1015)*'month 2'!$B$2)-'month 2'!$B$2),IF(K1015=0,-'month 2'!$B$2,IF(K1015=0,-'month 2'!$B$2,-('month 2'!$B$2*2)))))))*D1015))</f>
        <v>0</v>
      </c>
      <c r="S1015">
        <f t="shared" si="19"/>
        <v>1</v>
      </c>
    </row>
    <row r="1016" spans="9:19" ht="15" x14ac:dyDescent="0.2">
      <c r="I1016" s="10"/>
      <c r="J1016" s="10"/>
      <c r="K1016" s="10"/>
      <c r="N1016" s="7"/>
      <c r="O1016" s="19">
        <f>((H1016-1)*(1-(IF(I1016="no",0,'month 2'!$B$3)))+1)</f>
        <v>5.0000000000000044E-2</v>
      </c>
      <c r="P1016" s="19">
        <f t="shared" si="18"/>
        <v>0</v>
      </c>
      <c r="Q10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6" s="20">
        <f>IF(ISBLANK(N1016),,IF(ISBLANK(H1016),,(IF(N1016="WON-EW",((((O1016-1)*K1016)*'month 2'!$B$2)+('month 2'!$B$2*(O1016-1))),IF(N1016="WON",((((O1016-1)*K1016)*'month 2'!$B$2)+('month 2'!$B$2*(O1016-1))),IF(N1016="PLACED",((((O1016-1)*K1016)*'month 2'!$B$2)-'month 2'!$B$2),IF(K1016=0,-'month 2'!$B$2,IF(K1016=0,-'month 2'!$B$2,-('month 2'!$B$2*2)))))))*D1016))</f>
        <v>0</v>
      </c>
      <c r="S1016">
        <f t="shared" si="19"/>
        <v>1</v>
      </c>
    </row>
    <row r="1017" spans="9:19" ht="15" x14ac:dyDescent="0.2">
      <c r="I1017" s="10"/>
      <c r="J1017" s="10"/>
      <c r="K1017" s="10"/>
      <c r="N1017" s="7"/>
      <c r="O1017" s="19">
        <f>((H1017-1)*(1-(IF(I1017="no",0,'month 2'!$B$3)))+1)</f>
        <v>5.0000000000000044E-2</v>
      </c>
      <c r="P1017" s="19">
        <f t="shared" si="18"/>
        <v>0</v>
      </c>
      <c r="Q10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7" s="20">
        <f>IF(ISBLANK(N1017),,IF(ISBLANK(H1017),,(IF(N1017="WON-EW",((((O1017-1)*K1017)*'month 2'!$B$2)+('month 2'!$B$2*(O1017-1))),IF(N1017="WON",((((O1017-1)*K1017)*'month 2'!$B$2)+('month 2'!$B$2*(O1017-1))),IF(N1017="PLACED",((((O1017-1)*K1017)*'month 2'!$B$2)-'month 2'!$B$2),IF(K1017=0,-'month 2'!$B$2,IF(K1017=0,-'month 2'!$B$2,-('month 2'!$B$2*2)))))))*D1017))</f>
        <v>0</v>
      </c>
      <c r="S1017">
        <f t="shared" si="19"/>
        <v>1</v>
      </c>
    </row>
    <row r="1018" spans="9:19" ht="15" x14ac:dyDescent="0.2">
      <c r="I1018" s="10"/>
      <c r="J1018" s="10"/>
      <c r="K1018" s="10"/>
      <c r="N1018" s="7"/>
      <c r="O1018" s="19">
        <f>((H1018-1)*(1-(IF(I1018="no",0,'month 2'!$B$3)))+1)</f>
        <v>5.0000000000000044E-2</v>
      </c>
      <c r="P1018" s="19">
        <f t="shared" si="18"/>
        <v>0</v>
      </c>
      <c r="Q10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8" s="20">
        <f>IF(ISBLANK(N1018),,IF(ISBLANK(H1018),,(IF(N1018="WON-EW",((((O1018-1)*K1018)*'month 2'!$B$2)+('month 2'!$B$2*(O1018-1))),IF(N1018="WON",((((O1018-1)*K1018)*'month 2'!$B$2)+('month 2'!$B$2*(O1018-1))),IF(N1018="PLACED",((((O1018-1)*K1018)*'month 2'!$B$2)-'month 2'!$B$2),IF(K1018=0,-'month 2'!$B$2,IF(K1018=0,-'month 2'!$B$2,-('month 2'!$B$2*2)))))))*D1018))</f>
        <v>0</v>
      </c>
      <c r="S1018">
        <f t="shared" si="19"/>
        <v>1</v>
      </c>
    </row>
    <row r="1019" spans="9:19" ht="15" x14ac:dyDescent="0.2">
      <c r="I1019" s="10"/>
      <c r="J1019" s="10"/>
      <c r="K1019" s="10"/>
      <c r="N1019" s="7"/>
      <c r="O1019" s="19">
        <f>((H1019-1)*(1-(IF(I1019="no",0,'month 2'!$B$3)))+1)</f>
        <v>5.0000000000000044E-2</v>
      </c>
      <c r="P1019" s="19">
        <f t="shared" si="18"/>
        <v>0</v>
      </c>
      <c r="Q10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9" s="20">
        <f>IF(ISBLANK(N1019),,IF(ISBLANK(H1019),,(IF(N1019="WON-EW",((((O1019-1)*K1019)*'month 2'!$B$2)+('month 2'!$B$2*(O1019-1))),IF(N1019="WON",((((O1019-1)*K1019)*'month 2'!$B$2)+('month 2'!$B$2*(O1019-1))),IF(N1019="PLACED",((((O1019-1)*K1019)*'month 2'!$B$2)-'month 2'!$B$2),IF(K1019=0,-'month 2'!$B$2,IF(K1019=0,-'month 2'!$B$2,-('month 2'!$B$2*2)))))))*D1019))</f>
        <v>0</v>
      </c>
      <c r="S1019">
        <f t="shared" si="19"/>
        <v>1</v>
      </c>
    </row>
    <row r="1020" spans="9:19" ht="15" x14ac:dyDescent="0.2">
      <c r="I1020" s="10"/>
      <c r="J1020" s="10"/>
      <c r="K1020" s="10"/>
      <c r="N1020" s="7"/>
      <c r="O1020" s="19">
        <f>((H1020-1)*(1-(IF(I1020="no",0,'month 2'!$B$3)))+1)</f>
        <v>5.0000000000000044E-2</v>
      </c>
      <c r="P1020" s="19">
        <f t="shared" si="18"/>
        <v>0</v>
      </c>
      <c r="Q10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0" s="20">
        <f>IF(ISBLANK(N1020),,IF(ISBLANK(H1020),,(IF(N1020="WON-EW",((((O1020-1)*K1020)*'month 2'!$B$2)+('month 2'!$B$2*(O1020-1))),IF(N1020="WON",((((O1020-1)*K1020)*'month 2'!$B$2)+('month 2'!$B$2*(O1020-1))),IF(N1020="PLACED",((((O1020-1)*K1020)*'month 2'!$B$2)-'month 2'!$B$2),IF(K1020=0,-'month 2'!$B$2,IF(K1020=0,-'month 2'!$B$2,-('month 2'!$B$2*2)))))))*D1020))</f>
        <v>0</v>
      </c>
      <c r="S1020">
        <f t="shared" si="19"/>
        <v>1</v>
      </c>
    </row>
    <row r="1021" spans="9:19" ht="15" x14ac:dyDescent="0.2">
      <c r="I1021" s="10"/>
      <c r="J1021" s="10"/>
      <c r="K1021" s="10"/>
      <c r="N1021" s="7"/>
      <c r="O1021" s="19">
        <f>((H1021-1)*(1-(IF(I1021="no",0,'month 2'!$B$3)))+1)</f>
        <v>5.0000000000000044E-2</v>
      </c>
      <c r="P1021" s="19">
        <f t="shared" si="18"/>
        <v>0</v>
      </c>
      <c r="Q10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1" s="20">
        <f>IF(ISBLANK(N1021),,IF(ISBLANK(H1021),,(IF(N1021="WON-EW",((((O1021-1)*K1021)*'month 2'!$B$2)+('month 2'!$B$2*(O1021-1))),IF(N1021="WON",((((O1021-1)*K1021)*'month 2'!$B$2)+('month 2'!$B$2*(O1021-1))),IF(N1021="PLACED",((((O1021-1)*K1021)*'month 2'!$B$2)-'month 2'!$B$2),IF(K1021=0,-'month 2'!$B$2,IF(K1021=0,-'month 2'!$B$2,-('month 2'!$B$2*2)))))))*D1021))</f>
        <v>0</v>
      </c>
      <c r="S1021">
        <f t="shared" si="19"/>
        <v>1</v>
      </c>
    </row>
    <row r="1022" spans="9:19" ht="15" x14ac:dyDescent="0.2">
      <c r="I1022" s="10"/>
      <c r="J1022" s="10"/>
      <c r="K1022" s="10"/>
      <c r="N1022" s="7"/>
      <c r="O1022" s="19">
        <f>((H1022-1)*(1-(IF(I1022="no",0,'month 2'!$B$3)))+1)</f>
        <v>5.0000000000000044E-2</v>
      </c>
      <c r="P1022" s="19">
        <f t="shared" si="18"/>
        <v>0</v>
      </c>
      <c r="Q10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2" s="20">
        <f>IF(ISBLANK(N1022),,IF(ISBLANK(H1022),,(IF(N1022="WON-EW",((((O1022-1)*K1022)*'month 2'!$B$2)+('month 2'!$B$2*(O1022-1))),IF(N1022="WON",((((O1022-1)*K1022)*'month 2'!$B$2)+('month 2'!$B$2*(O1022-1))),IF(N1022="PLACED",((((O1022-1)*K1022)*'month 2'!$B$2)-'month 2'!$B$2),IF(K1022=0,-'month 2'!$B$2,IF(K1022=0,-'month 2'!$B$2,-('month 2'!$B$2*2)))))))*D1022))</f>
        <v>0</v>
      </c>
      <c r="S1022">
        <f t="shared" si="19"/>
        <v>1</v>
      </c>
    </row>
    <row r="1023" spans="9:19" ht="15" x14ac:dyDescent="0.2">
      <c r="I1023" s="10"/>
      <c r="J1023" s="10"/>
      <c r="K1023" s="10"/>
      <c r="N1023" s="7"/>
      <c r="O1023" s="19">
        <f>((H1023-1)*(1-(IF(I1023="no",0,'month 2'!$B$3)))+1)</f>
        <v>5.0000000000000044E-2</v>
      </c>
      <c r="P1023" s="19">
        <f t="shared" si="18"/>
        <v>0</v>
      </c>
      <c r="Q10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3" s="20">
        <f>IF(ISBLANK(N1023),,IF(ISBLANK(H1023),,(IF(N1023="WON-EW",((((O1023-1)*K1023)*'month 2'!$B$2)+('month 2'!$B$2*(O1023-1))),IF(N1023="WON",((((O1023-1)*K1023)*'month 2'!$B$2)+('month 2'!$B$2*(O1023-1))),IF(N1023="PLACED",((((O1023-1)*K1023)*'month 2'!$B$2)-'month 2'!$B$2),IF(K1023=0,-'month 2'!$B$2,IF(K1023=0,-'month 2'!$B$2,-('month 2'!$B$2*2)))))))*D1023))</f>
        <v>0</v>
      </c>
      <c r="S1023">
        <f t="shared" si="19"/>
        <v>1</v>
      </c>
    </row>
    <row r="1024" spans="9:19" ht="15" x14ac:dyDescent="0.2">
      <c r="I1024" s="10"/>
      <c r="J1024" s="10"/>
      <c r="K1024" s="10"/>
      <c r="N1024" s="7"/>
      <c r="O1024" s="19">
        <f>((H1024-1)*(1-(IF(I1024="no",0,'month 2'!$B$3)))+1)</f>
        <v>5.0000000000000044E-2</v>
      </c>
      <c r="P1024" s="19">
        <f t="shared" si="18"/>
        <v>0</v>
      </c>
      <c r="Q10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4" s="20">
        <f>IF(ISBLANK(N1024),,IF(ISBLANK(H1024),,(IF(N1024="WON-EW",((((O1024-1)*K1024)*'month 2'!$B$2)+('month 2'!$B$2*(O1024-1))),IF(N1024="WON",((((O1024-1)*K1024)*'month 2'!$B$2)+('month 2'!$B$2*(O1024-1))),IF(N1024="PLACED",((((O1024-1)*K1024)*'month 2'!$B$2)-'month 2'!$B$2),IF(K1024=0,-'month 2'!$B$2,IF(K1024=0,-'month 2'!$B$2,-('month 2'!$B$2*2)))))))*D1024))</f>
        <v>0</v>
      </c>
      <c r="S1024">
        <f t="shared" si="19"/>
        <v>1</v>
      </c>
    </row>
    <row r="1025" spans="9:19" ht="15" x14ac:dyDescent="0.2">
      <c r="I1025" s="10"/>
      <c r="J1025" s="10"/>
      <c r="K1025" s="10"/>
      <c r="N1025" s="7"/>
      <c r="O1025" s="19">
        <f>((H1025-1)*(1-(IF(I1025="no",0,'month 2'!$B$3)))+1)</f>
        <v>5.0000000000000044E-2</v>
      </c>
      <c r="P1025" s="19">
        <f t="shared" si="18"/>
        <v>0</v>
      </c>
      <c r="Q10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5" s="20">
        <f>IF(ISBLANK(N1025),,IF(ISBLANK(H1025),,(IF(N1025="WON-EW",((((O1025-1)*K1025)*'month 2'!$B$2)+('month 2'!$B$2*(O1025-1))),IF(N1025="WON",((((O1025-1)*K1025)*'month 2'!$B$2)+('month 2'!$B$2*(O1025-1))),IF(N1025="PLACED",((((O1025-1)*K1025)*'month 2'!$B$2)-'month 2'!$B$2),IF(K1025=0,-'month 2'!$B$2,IF(K1025=0,-'month 2'!$B$2,-('month 2'!$B$2*2)))))))*D1025))</f>
        <v>0</v>
      </c>
      <c r="S1025">
        <f t="shared" si="19"/>
        <v>1</v>
      </c>
    </row>
    <row r="1026" spans="9:19" ht="15" x14ac:dyDescent="0.2">
      <c r="I1026" s="10"/>
      <c r="J1026" s="10"/>
      <c r="K1026" s="10"/>
      <c r="N1026" s="7"/>
      <c r="O1026" s="19">
        <f>((H1026-1)*(1-(IF(I1026="no",0,'month 2'!$B$3)))+1)</f>
        <v>5.0000000000000044E-2</v>
      </c>
      <c r="P1026" s="19">
        <f t="shared" si="18"/>
        <v>0</v>
      </c>
      <c r="Q10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6" s="20">
        <f>IF(ISBLANK(N1026),,IF(ISBLANK(H1026),,(IF(N1026="WON-EW",((((O1026-1)*K1026)*'month 2'!$B$2)+('month 2'!$B$2*(O1026-1))),IF(N1026="WON",((((O1026-1)*K1026)*'month 2'!$B$2)+('month 2'!$B$2*(O1026-1))),IF(N1026="PLACED",((((O1026-1)*K1026)*'month 2'!$B$2)-'month 2'!$B$2),IF(K1026=0,-'month 2'!$B$2,IF(K1026=0,-'month 2'!$B$2,-('month 2'!$B$2*2)))))))*D1026))</f>
        <v>0</v>
      </c>
      <c r="S1026">
        <f t="shared" si="19"/>
        <v>1</v>
      </c>
    </row>
    <row r="1027" spans="9:19" ht="15" x14ac:dyDescent="0.2">
      <c r="I1027" s="10"/>
      <c r="J1027" s="10"/>
      <c r="K1027" s="10"/>
      <c r="N1027" s="7"/>
      <c r="O1027" s="19">
        <f>((H1027-1)*(1-(IF(I1027="no",0,'month 2'!$B$3)))+1)</f>
        <v>5.0000000000000044E-2</v>
      </c>
      <c r="P1027" s="19">
        <f t="shared" si="18"/>
        <v>0</v>
      </c>
      <c r="Q10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7" s="20">
        <f>IF(ISBLANK(N1027),,IF(ISBLANK(H1027),,(IF(N1027="WON-EW",((((O1027-1)*K1027)*'month 2'!$B$2)+('month 2'!$B$2*(O1027-1))),IF(N1027="WON",((((O1027-1)*K1027)*'month 2'!$B$2)+('month 2'!$B$2*(O1027-1))),IF(N1027="PLACED",((((O1027-1)*K1027)*'month 2'!$B$2)-'month 2'!$B$2),IF(K1027=0,-'month 2'!$B$2,IF(K1027=0,-'month 2'!$B$2,-('month 2'!$B$2*2)))))))*D1027))</f>
        <v>0</v>
      </c>
      <c r="S1027">
        <f t="shared" si="19"/>
        <v>1</v>
      </c>
    </row>
    <row r="1028" spans="9:19" ht="15" x14ac:dyDescent="0.2">
      <c r="I1028" s="10"/>
      <c r="J1028" s="10"/>
      <c r="K1028" s="10"/>
      <c r="N1028" s="7"/>
      <c r="O1028" s="19">
        <f>((H1028-1)*(1-(IF(I1028="no",0,'month 2'!$B$3)))+1)</f>
        <v>5.0000000000000044E-2</v>
      </c>
      <c r="P1028" s="19">
        <f t="shared" si="18"/>
        <v>0</v>
      </c>
      <c r="Q10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8" s="20">
        <f>IF(ISBLANK(N1028),,IF(ISBLANK(H1028),,(IF(N1028="WON-EW",((((O1028-1)*K1028)*'month 2'!$B$2)+('month 2'!$B$2*(O1028-1))),IF(N1028="WON",((((O1028-1)*K1028)*'month 2'!$B$2)+('month 2'!$B$2*(O1028-1))),IF(N1028="PLACED",((((O1028-1)*K1028)*'month 2'!$B$2)-'month 2'!$B$2),IF(K1028=0,-'month 2'!$B$2,IF(K1028=0,-'month 2'!$B$2,-('month 2'!$B$2*2)))))))*D1028))</f>
        <v>0</v>
      </c>
      <c r="S1028">
        <f t="shared" si="19"/>
        <v>1</v>
      </c>
    </row>
    <row r="1029" spans="9:19" ht="15" x14ac:dyDescent="0.2">
      <c r="I1029" s="10"/>
      <c r="J1029" s="10"/>
      <c r="K1029" s="10"/>
      <c r="N1029" s="7"/>
      <c r="O1029" s="19">
        <f>((H1029-1)*(1-(IF(I1029="no",0,'month 2'!$B$3)))+1)</f>
        <v>5.0000000000000044E-2</v>
      </c>
      <c r="P1029" s="19">
        <f t="shared" si="18"/>
        <v>0</v>
      </c>
      <c r="Q10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9" s="20">
        <f>IF(ISBLANK(N1029),,IF(ISBLANK(H1029),,(IF(N1029="WON-EW",((((O1029-1)*K1029)*'month 2'!$B$2)+('month 2'!$B$2*(O1029-1))),IF(N1029="WON",((((O1029-1)*K1029)*'month 2'!$B$2)+('month 2'!$B$2*(O1029-1))),IF(N1029="PLACED",((((O1029-1)*K1029)*'month 2'!$B$2)-'month 2'!$B$2),IF(K1029=0,-'month 2'!$B$2,IF(K1029=0,-'month 2'!$B$2,-('month 2'!$B$2*2)))))))*D1029))</f>
        <v>0</v>
      </c>
      <c r="S1029">
        <f t="shared" si="19"/>
        <v>1</v>
      </c>
    </row>
    <row r="1030" spans="9:19" ht="15" x14ac:dyDescent="0.2">
      <c r="I1030" s="10"/>
      <c r="J1030" s="10"/>
      <c r="K1030" s="10"/>
      <c r="N1030" s="7"/>
      <c r="O1030" s="19">
        <f>((H1030-1)*(1-(IF(I1030="no",0,'month 2'!$B$3)))+1)</f>
        <v>5.0000000000000044E-2</v>
      </c>
      <c r="P1030" s="19">
        <f t="shared" si="18"/>
        <v>0</v>
      </c>
      <c r="Q10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0" s="20">
        <f>IF(ISBLANK(N1030),,IF(ISBLANK(H1030),,(IF(N1030="WON-EW",((((O1030-1)*K1030)*'month 2'!$B$2)+('month 2'!$B$2*(O1030-1))),IF(N1030="WON",((((O1030-1)*K1030)*'month 2'!$B$2)+('month 2'!$B$2*(O1030-1))),IF(N1030="PLACED",((((O1030-1)*K1030)*'month 2'!$B$2)-'month 2'!$B$2),IF(K1030=0,-'month 2'!$B$2,IF(K1030=0,-'month 2'!$B$2,-('month 2'!$B$2*2)))))))*D1030))</f>
        <v>0</v>
      </c>
      <c r="S1030">
        <f t="shared" si="19"/>
        <v>1</v>
      </c>
    </row>
    <row r="1031" spans="9:19" ht="15" x14ac:dyDescent="0.2">
      <c r="I1031" s="10"/>
      <c r="J1031" s="10"/>
      <c r="K1031" s="10"/>
      <c r="N1031" s="7"/>
      <c r="O1031" s="19">
        <f>((H1031-1)*(1-(IF(I1031="no",0,'month 2'!$B$3)))+1)</f>
        <v>5.0000000000000044E-2</v>
      </c>
      <c r="P1031" s="19">
        <f t="shared" si="18"/>
        <v>0</v>
      </c>
      <c r="Q10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1" s="20">
        <f>IF(ISBLANK(N1031),,IF(ISBLANK(H1031),,(IF(N1031="WON-EW",((((O1031-1)*K1031)*'month 2'!$B$2)+('month 2'!$B$2*(O1031-1))),IF(N1031="WON",((((O1031-1)*K1031)*'month 2'!$B$2)+('month 2'!$B$2*(O1031-1))),IF(N1031="PLACED",((((O1031-1)*K1031)*'month 2'!$B$2)-'month 2'!$B$2),IF(K1031=0,-'month 2'!$B$2,IF(K1031=0,-'month 2'!$B$2,-('month 2'!$B$2*2)))))))*D1031))</f>
        <v>0</v>
      </c>
      <c r="S1031">
        <f t="shared" si="19"/>
        <v>1</v>
      </c>
    </row>
    <row r="1032" spans="9:19" ht="15" x14ac:dyDescent="0.2">
      <c r="I1032" s="10"/>
      <c r="J1032" s="10"/>
      <c r="K1032" s="10"/>
      <c r="N1032" s="7"/>
      <c r="O1032" s="19">
        <f>((H1032-1)*(1-(IF(I1032="no",0,'month 2'!$B$3)))+1)</f>
        <v>5.0000000000000044E-2</v>
      </c>
      <c r="P1032" s="19">
        <f t="shared" si="18"/>
        <v>0</v>
      </c>
      <c r="Q10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2" s="20">
        <f>IF(ISBLANK(N1032),,IF(ISBLANK(H1032),,(IF(N1032="WON-EW",((((O1032-1)*K1032)*'month 2'!$B$2)+('month 2'!$B$2*(O1032-1))),IF(N1032="WON",((((O1032-1)*K1032)*'month 2'!$B$2)+('month 2'!$B$2*(O1032-1))),IF(N1032="PLACED",((((O1032-1)*K1032)*'month 2'!$B$2)-'month 2'!$B$2),IF(K1032=0,-'month 2'!$B$2,IF(K1032=0,-'month 2'!$B$2,-('month 2'!$B$2*2)))))))*D1032))</f>
        <v>0</v>
      </c>
      <c r="S1032">
        <f t="shared" si="19"/>
        <v>1</v>
      </c>
    </row>
    <row r="1033" spans="9:19" ht="15" x14ac:dyDescent="0.2">
      <c r="I1033" s="10"/>
      <c r="J1033" s="10"/>
      <c r="K1033" s="10"/>
      <c r="N1033" s="7"/>
      <c r="O1033" s="19">
        <f>((H1033-1)*(1-(IF(I1033="no",0,'month 2'!$B$3)))+1)</f>
        <v>5.0000000000000044E-2</v>
      </c>
      <c r="P1033" s="19">
        <f t="shared" si="18"/>
        <v>0</v>
      </c>
      <c r="Q10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3" s="20">
        <f>IF(ISBLANK(N1033),,IF(ISBLANK(H1033),,(IF(N1033="WON-EW",((((O1033-1)*K1033)*'month 2'!$B$2)+('month 2'!$B$2*(O1033-1))),IF(N1033="WON",((((O1033-1)*K1033)*'month 2'!$B$2)+('month 2'!$B$2*(O1033-1))),IF(N1033="PLACED",((((O1033-1)*K1033)*'month 2'!$B$2)-'month 2'!$B$2),IF(K1033=0,-'month 2'!$B$2,IF(K1033=0,-'month 2'!$B$2,-('month 2'!$B$2*2)))))))*D1033))</f>
        <v>0</v>
      </c>
      <c r="S1033">
        <f t="shared" si="19"/>
        <v>1</v>
      </c>
    </row>
    <row r="1034" spans="9:19" ht="15" x14ac:dyDescent="0.2">
      <c r="I1034" s="10"/>
      <c r="J1034" s="10"/>
      <c r="K1034" s="10"/>
      <c r="N1034" s="7"/>
      <c r="O1034" s="19">
        <f>((H1034-1)*(1-(IF(I1034="no",0,'month 2'!$B$3)))+1)</f>
        <v>5.0000000000000044E-2</v>
      </c>
      <c r="P1034" s="19">
        <f t="shared" si="18"/>
        <v>0</v>
      </c>
      <c r="Q10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4" s="20">
        <f>IF(ISBLANK(N1034),,IF(ISBLANK(H1034),,(IF(N1034="WON-EW",((((O1034-1)*K1034)*'month 2'!$B$2)+('month 2'!$B$2*(O1034-1))),IF(N1034="WON",((((O1034-1)*K1034)*'month 2'!$B$2)+('month 2'!$B$2*(O1034-1))),IF(N1034="PLACED",((((O1034-1)*K1034)*'month 2'!$B$2)-'month 2'!$B$2),IF(K1034=0,-'month 2'!$B$2,IF(K1034=0,-'month 2'!$B$2,-('month 2'!$B$2*2)))))))*D1034))</f>
        <v>0</v>
      </c>
      <c r="S1034">
        <f t="shared" si="19"/>
        <v>1</v>
      </c>
    </row>
    <row r="1035" spans="9:19" ht="15" x14ac:dyDescent="0.2">
      <c r="I1035" s="10"/>
      <c r="J1035" s="10"/>
      <c r="K1035" s="10"/>
      <c r="N1035" s="7"/>
      <c r="O1035" s="19">
        <f>((H1035-1)*(1-(IF(I1035="no",0,'month 2'!$B$3)))+1)</f>
        <v>5.0000000000000044E-2</v>
      </c>
      <c r="P1035" s="19">
        <f t="shared" si="18"/>
        <v>0</v>
      </c>
      <c r="Q10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5" s="20">
        <f>IF(ISBLANK(N1035),,IF(ISBLANK(H1035),,(IF(N1035="WON-EW",((((O1035-1)*K1035)*'month 2'!$B$2)+('month 2'!$B$2*(O1035-1))),IF(N1035="WON",((((O1035-1)*K1035)*'month 2'!$B$2)+('month 2'!$B$2*(O1035-1))),IF(N1035="PLACED",((((O1035-1)*K1035)*'month 2'!$B$2)-'month 2'!$B$2),IF(K1035=0,-'month 2'!$B$2,IF(K1035=0,-'month 2'!$B$2,-('month 2'!$B$2*2)))))))*D1035))</f>
        <v>0</v>
      </c>
      <c r="S1035">
        <f t="shared" si="19"/>
        <v>1</v>
      </c>
    </row>
    <row r="1036" spans="9:19" ht="15" x14ac:dyDescent="0.2">
      <c r="I1036" s="10"/>
      <c r="J1036" s="10"/>
      <c r="K1036" s="10"/>
      <c r="N1036" s="7"/>
      <c r="O1036" s="19">
        <f>((H1036-1)*(1-(IF(I1036="no",0,'month 2'!$B$3)))+1)</f>
        <v>5.0000000000000044E-2</v>
      </c>
      <c r="P1036" s="19">
        <f t="shared" si="18"/>
        <v>0</v>
      </c>
      <c r="Q10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6" s="20">
        <f>IF(ISBLANK(N1036),,IF(ISBLANK(H1036),,(IF(N1036="WON-EW",((((O1036-1)*K1036)*'month 2'!$B$2)+('month 2'!$B$2*(O1036-1))),IF(N1036="WON",((((O1036-1)*K1036)*'month 2'!$B$2)+('month 2'!$B$2*(O1036-1))),IF(N1036="PLACED",((((O1036-1)*K1036)*'month 2'!$B$2)-'month 2'!$B$2),IF(K1036=0,-'month 2'!$B$2,IF(K1036=0,-'month 2'!$B$2,-('month 2'!$B$2*2)))))))*D1036))</f>
        <v>0</v>
      </c>
      <c r="S1036">
        <f t="shared" si="19"/>
        <v>1</v>
      </c>
    </row>
    <row r="1037" spans="9:19" ht="15" x14ac:dyDescent="0.2">
      <c r="I1037" s="10"/>
      <c r="J1037" s="10"/>
      <c r="K1037" s="10"/>
      <c r="N1037" s="7"/>
      <c r="O1037" s="19">
        <f>((H1037-1)*(1-(IF(I1037="no",0,'month 2'!$B$3)))+1)</f>
        <v>5.0000000000000044E-2</v>
      </c>
      <c r="P1037" s="19">
        <f t="shared" si="18"/>
        <v>0</v>
      </c>
      <c r="Q10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7" s="20">
        <f>IF(ISBLANK(N1037),,IF(ISBLANK(H1037),,(IF(N1037="WON-EW",((((O1037-1)*K1037)*'month 2'!$B$2)+('month 2'!$B$2*(O1037-1))),IF(N1037="WON",((((O1037-1)*K1037)*'month 2'!$B$2)+('month 2'!$B$2*(O1037-1))),IF(N1037="PLACED",((((O1037-1)*K1037)*'month 2'!$B$2)-'month 2'!$B$2),IF(K1037=0,-'month 2'!$B$2,IF(K1037=0,-'month 2'!$B$2,-('month 2'!$B$2*2)))))))*D1037))</f>
        <v>0</v>
      </c>
      <c r="S1037">
        <f t="shared" si="19"/>
        <v>1</v>
      </c>
    </row>
    <row r="1038" spans="9:19" ht="15" x14ac:dyDescent="0.2">
      <c r="I1038" s="10"/>
      <c r="J1038" s="10"/>
      <c r="K1038" s="10"/>
      <c r="N1038" s="7"/>
      <c r="O1038" s="19">
        <f>((H1038-1)*(1-(IF(I1038="no",0,'month 2'!$B$3)))+1)</f>
        <v>5.0000000000000044E-2</v>
      </c>
      <c r="P1038" s="19">
        <f t="shared" si="18"/>
        <v>0</v>
      </c>
      <c r="Q10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8" s="20">
        <f>IF(ISBLANK(N1038),,IF(ISBLANK(H1038),,(IF(N1038="WON-EW",((((O1038-1)*K1038)*'month 2'!$B$2)+('month 2'!$B$2*(O1038-1))),IF(N1038="WON",((((O1038-1)*K1038)*'month 2'!$B$2)+('month 2'!$B$2*(O1038-1))),IF(N1038="PLACED",((((O1038-1)*K1038)*'month 2'!$B$2)-'month 2'!$B$2),IF(K1038=0,-'month 2'!$B$2,IF(K1038=0,-'month 2'!$B$2,-('month 2'!$B$2*2)))))))*D1038))</f>
        <v>0</v>
      </c>
      <c r="S1038">
        <f t="shared" si="19"/>
        <v>1</v>
      </c>
    </row>
    <row r="1039" spans="9:19" ht="15" x14ac:dyDescent="0.2">
      <c r="I1039" s="10"/>
      <c r="J1039" s="10"/>
      <c r="K1039" s="10"/>
      <c r="N1039" s="7"/>
      <c r="O1039" s="19">
        <f>((H1039-1)*(1-(IF(I1039="no",0,'month 2'!$B$3)))+1)</f>
        <v>5.0000000000000044E-2</v>
      </c>
      <c r="P1039" s="19">
        <f t="shared" si="18"/>
        <v>0</v>
      </c>
      <c r="Q10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9" s="20">
        <f>IF(ISBLANK(N1039),,IF(ISBLANK(H1039),,(IF(N1039="WON-EW",((((O1039-1)*K1039)*'month 2'!$B$2)+('month 2'!$B$2*(O1039-1))),IF(N1039="WON",((((O1039-1)*K1039)*'month 2'!$B$2)+('month 2'!$B$2*(O1039-1))),IF(N1039="PLACED",((((O1039-1)*K1039)*'month 2'!$B$2)-'month 2'!$B$2),IF(K1039=0,-'month 2'!$B$2,IF(K1039=0,-'month 2'!$B$2,-('month 2'!$B$2*2)))))))*D1039))</f>
        <v>0</v>
      </c>
      <c r="S1039">
        <f t="shared" si="19"/>
        <v>1</v>
      </c>
    </row>
    <row r="1040" spans="9:19" ht="15" x14ac:dyDescent="0.2">
      <c r="I1040" s="10"/>
      <c r="J1040" s="10"/>
      <c r="K1040" s="10"/>
      <c r="N1040" s="7"/>
      <c r="O1040" s="19">
        <f>((H1040-1)*(1-(IF(I1040="no",0,'month 2'!$B$3)))+1)</f>
        <v>5.0000000000000044E-2</v>
      </c>
      <c r="P1040" s="19">
        <f t="shared" si="18"/>
        <v>0</v>
      </c>
      <c r="Q10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0" s="20">
        <f>IF(ISBLANK(N1040),,IF(ISBLANK(H1040),,(IF(N1040="WON-EW",((((O1040-1)*K1040)*'month 2'!$B$2)+('month 2'!$B$2*(O1040-1))),IF(N1040="WON",((((O1040-1)*K1040)*'month 2'!$B$2)+('month 2'!$B$2*(O1040-1))),IF(N1040="PLACED",((((O1040-1)*K1040)*'month 2'!$B$2)-'month 2'!$B$2),IF(K1040=0,-'month 2'!$B$2,IF(K1040=0,-'month 2'!$B$2,-('month 2'!$B$2*2)))))))*D1040))</f>
        <v>0</v>
      </c>
      <c r="S1040">
        <f t="shared" si="19"/>
        <v>1</v>
      </c>
    </row>
    <row r="1041" spans="9:19" ht="15" x14ac:dyDescent="0.2">
      <c r="I1041" s="10"/>
      <c r="J1041" s="10"/>
      <c r="K1041" s="10"/>
      <c r="N1041" s="7"/>
      <c r="O1041" s="19">
        <f>((H1041-1)*(1-(IF(I1041="no",0,'month 2'!$B$3)))+1)</f>
        <v>5.0000000000000044E-2</v>
      </c>
      <c r="P1041" s="19">
        <f t="shared" si="18"/>
        <v>0</v>
      </c>
      <c r="Q10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1" s="20">
        <f>IF(ISBLANK(N1041),,IF(ISBLANK(H1041),,(IF(N1041="WON-EW",((((O1041-1)*K1041)*'month 2'!$B$2)+('month 2'!$B$2*(O1041-1))),IF(N1041="WON",((((O1041-1)*K1041)*'month 2'!$B$2)+('month 2'!$B$2*(O1041-1))),IF(N1041="PLACED",((((O1041-1)*K1041)*'month 2'!$B$2)-'month 2'!$B$2),IF(K1041=0,-'month 2'!$B$2,IF(K1041=0,-'month 2'!$B$2,-('month 2'!$B$2*2)))))))*D1041))</f>
        <v>0</v>
      </c>
      <c r="S1041">
        <f t="shared" si="19"/>
        <v>1</v>
      </c>
    </row>
    <row r="1042" spans="9:19" ht="15" x14ac:dyDescent="0.2">
      <c r="I1042" s="10"/>
      <c r="J1042" s="10"/>
      <c r="K1042" s="10"/>
      <c r="N1042" s="7"/>
      <c r="O1042" s="19">
        <f>((H1042-1)*(1-(IF(I1042="no",0,'month 2'!$B$3)))+1)</f>
        <v>5.0000000000000044E-2</v>
      </c>
      <c r="P1042" s="19">
        <f t="shared" si="18"/>
        <v>0</v>
      </c>
      <c r="Q10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2" s="20">
        <f>IF(ISBLANK(N1042),,IF(ISBLANK(H1042),,(IF(N1042="WON-EW",((((O1042-1)*K1042)*'month 2'!$B$2)+('month 2'!$B$2*(O1042-1))),IF(N1042="WON",((((O1042-1)*K1042)*'month 2'!$B$2)+('month 2'!$B$2*(O1042-1))),IF(N1042="PLACED",((((O1042-1)*K1042)*'month 2'!$B$2)-'month 2'!$B$2),IF(K1042=0,-'month 2'!$B$2,IF(K1042=0,-'month 2'!$B$2,-('month 2'!$B$2*2)))))))*D1042))</f>
        <v>0</v>
      </c>
      <c r="S1042">
        <f t="shared" si="19"/>
        <v>1</v>
      </c>
    </row>
    <row r="1043" spans="9:19" ht="15" x14ac:dyDescent="0.2">
      <c r="I1043" s="10"/>
      <c r="J1043" s="10"/>
      <c r="K1043" s="10"/>
      <c r="N1043" s="7"/>
      <c r="O1043" s="19">
        <f>((H1043-1)*(1-(IF(I1043="no",0,'month 2'!$B$3)))+1)</f>
        <v>5.0000000000000044E-2</v>
      </c>
      <c r="P1043" s="19">
        <f t="shared" si="18"/>
        <v>0</v>
      </c>
      <c r="Q10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3" s="20">
        <f>IF(ISBLANK(N1043),,IF(ISBLANK(H1043),,(IF(N1043="WON-EW",((((O1043-1)*K1043)*'month 2'!$B$2)+('month 2'!$B$2*(O1043-1))),IF(N1043="WON",((((O1043-1)*K1043)*'month 2'!$B$2)+('month 2'!$B$2*(O1043-1))),IF(N1043="PLACED",((((O1043-1)*K1043)*'month 2'!$B$2)-'month 2'!$B$2),IF(K1043=0,-'month 2'!$B$2,IF(K1043=0,-'month 2'!$B$2,-('month 2'!$B$2*2)))))))*D1043))</f>
        <v>0</v>
      </c>
      <c r="S1043">
        <f t="shared" si="19"/>
        <v>1</v>
      </c>
    </row>
    <row r="1044" spans="9:19" ht="15" x14ac:dyDescent="0.2">
      <c r="I1044" s="10"/>
      <c r="J1044" s="10"/>
      <c r="K1044" s="10"/>
      <c r="N1044" s="7"/>
      <c r="O1044" s="19">
        <f>((H1044-1)*(1-(IF(I1044="no",0,'month 2'!$B$3)))+1)</f>
        <v>5.0000000000000044E-2</v>
      </c>
      <c r="P1044" s="19">
        <f t="shared" si="18"/>
        <v>0</v>
      </c>
      <c r="Q10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4" s="20">
        <f>IF(ISBLANK(N1044),,IF(ISBLANK(H1044),,(IF(N1044="WON-EW",((((O1044-1)*K1044)*'month 2'!$B$2)+('month 2'!$B$2*(O1044-1))),IF(N1044="WON",((((O1044-1)*K1044)*'month 2'!$B$2)+('month 2'!$B$2*(O1044-1))),IF(N1044="PLACED",((((O1044-1)*K1044)*'month 2'!$B$2)-'month 2'!$B$2),IF(K1044=0,-'month 2'!$B$2,IF(K1044=0,-'month 2'!$B$2,-('month 2'!$B$2*2)))))))*D1044))</f>
        <v>0</v>
      </c>
      <c r="S1044">
        <f t="shared" si="19"/>
        <v>1</v>
      </c>
    </row>
    <row r="1045" spans="9:19" ht="15" x14ac:dyDescent="0.2">
      <c r="I1045" s="10"/>
      <c r="J1045" s="10"/>
      <c r="K1045" s="10"/>
      <c r="N1045" s="7"/>
      <c r="O1045" s="19">
        <f>((H1045-1)*(1-(IF(I1045="no",0,'month 2'!$B$3)))+1)</f>
        <v>5.0000000000000044E-2</v>
      </c>
      <c r="P1045" s="19">
        <f t="shared" si="18"/>
        <v>0</v>
      </c>
      <c r="Q10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5" s="20">
        <f>IF(ISBLANK(N1045),,IF(ISBLANK(H1045),,(IF(N1045="WON-EW",((((O1045-1)*K1045)*'month 2'!$B$2)+('month 2'!$B$2*(O1045-1))),IF(N1045="WON",((((O1045-1)*K1045)*'month 2'!$B$2)+('month 2'!$B$2*(O1045-1))),IF(N1045="PLACED",((((O1045-1)*K1045)*'month 2'!$B$2)-'month 2'!$B$2),IF(K1045=0,-'month 2'!$B$2,IF(K1045=0,-'month 2'!$B$2,-('month 2'!$B$2*2)))))))*D1045))</f>
        <v>0</v>
      </c>
      <c r="S1045">
        <f t="shared" si="19"/>
        <v>1</v>
      </c>
    </row>
    <row r="1046" spans="9:19" ht="15" x14ac:dyDescent="0.2">
      <c r="I1046" s="10"/>
      <c r="J1046" s="10"/>
      <c r="K1046" s="10"/>
      <c r="N1046" s="7"/>
      <c r="O1046" s="19">
        <f>((H1046-1)*(1-(IF(I1046="no",0,'month 2'!$B$3)))+1)</f>
        <v>5.0000000000000044E-2</v>
      </c>
      <c r="P1046" s="19">
        <f t="shared" si="18"/>
        <v>0</v>
      </c>
      <c r="Q10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6" s="20">
        <f>IF(ISBLANK(N1046),,IF(ISBLANK(H1046),,(IF(N1046="WON-EW",((((O1046-1)*K1046)*'month 2'!$B$2)+('month 2'!$B$2*(O1046-1))),IF(N1046="WON",((((O1046-1)*K1046)*'month 2'!$B$2)+('month 2'!$B$2*(O1046-1))),IF(N1046="PLACED",((((O1046-1)*K1046)*'month 2'!$B$2)-'month 2'!$B$2),IF(K1046=0,-'month 2'!$B$2,IF(K1046=0,-'month 2'!$B$2,-('month 2'!$B$2*2)))))))*D1046))</f>
        <v>0</v>
      </c>
      <c r="S1046">
        <f t="shared" si="19"/>
        <v>1</v>
      </c>
    </row>
    <row r="1047" spans="9:19" ht="15" x14ac:dyDescent="0.2">
      <c r="I1047" s="10"/>
      <c r="J1047" s="10"/>
      <c r="K1047" s="10"/>
      <c r="N1047" s="7"/>
      <c r="O1047" s="19">
        <f>((H1047-1)*(1-(IF(I1047="no",0,'month 2'!$B$3)))+1)</f>
        <v>5.0000000000000044E-2</v>
      </c>
      <c r="P1047" s="19">
        <f t="shared" si="18"/>
        <v>0</v>
      </c>
      <c r="Q10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7" s="20">
        <f>IF(ISBLANK(N1047),,IF(ISBLANK(H1047),,(IF(N1047="WON-EW",((((O1047-1)*K1047)*'month 2'!$B$2)+('month 2'!$B$2*(O1047-1))),IF(N1047="WON",((((O1047-1)*K1047)*'month 2'!$B$2)+('month 2'!$B$2*(O1047-1))),IF(N1047="PLACED",((((O1047-1)*K1047)*'month 2'!$B$2)-'month 2'!$B$2),IF(K1047=0,-'month 2'!$B$2,IF(K1047=0,-'month 2'!$B$2,-('month 2'!$B$2*2)))))))*D1047))</f>
        <v>0</v>
      </c>
      <c r="S1047">
        <f t="shared" si="19"/>
        <v>1</v>
      </c>
    </row>
    <row r="1048" spans="9:19" ht="15" x14ac:dyDescent="0.2">
      <c r="I1048" s="10"/>
      <c r="J1048" s="10"/>
      <c r="K1048" s="10"/>
      <c r="N1048" s="7"/>
      <c r="O1048" s="19">
        <f>((H1048-1)*(1-(IF(I1048="no",0,'month 2'!$B$3)))+1)</f>
        <v>5.0000000000000044E-2</v>
      </c>
      <c r="P1048" s="19">
        <f t="shared" si="18"/>
        <v>0</v>
      </c>
      <c r="Q10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8" s="20">
        <f>IF(ISBLANK(N1048),,IF(ISBLANK(H1048),,(IF(N1048="WON-EW",((((O1048-1)*K1048)*'month 2'!$B$2)+('month 2'!$B$2*(O1048-1))),IF(N1048="WON",((((O1048-1)*K1048)*'month 2'!$B$2)+('month 2'!$B$2*(O1048-1))),IF(N1048="PLACED",((((O1048-1)*K1048)*'month 2'!$B$2)-'month 2'!$B$2),IF(K1048=0,-'month 2'!$B$2,IF(K1048=0,-'month 2'!$B$2,-('month 2'!$B$2*2)))))))*D1048))</f>
        <v>0</v>
      </c>
      <c r="S1048">
        <f t="shared" si="19"/>
        <v>1</v>
      </c>
    </row>
    <row r="1049" spans="9:19" ht="15" x14ac:dyDescent="0.2">
      <c r="I1049" s="10"/>
      <c r="J1049" s="10"/>
      <c r="K1049" s="10"/>
      <c r="N1049" s="7"/>
      <c r="O1049" s="19">
        <f>((H1049-1)*(1-(IF(I1049="no",0,'month 2'!$B$3)))+1)</f>
        <v>5.0000000000000044E-2</v>
      </c>
      <c r="P1049" s="19">
        <f t="shared" si="18"/>
        <v>0</v>
      </c>
      <c r="Q10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9" s="20">
        <f>IF(ISBLANK(N1049),,IF(ISBLANK(H1049),,(IF(N1049="WON-EW",((((O1049-1)*K1049)*'month 2'!$B$2)+('month 2'!$B$2*(O1049-1))),IF(N1049="WON",((((O1049-1)*K1049)*'month 2'!$B$2)+('month 2'!$B$2*(O1049-1))),IF(N1049="PLACED",((((O1049-1)*K1049)*'month 2'!$B$2)-'month 2'!$B$2),IF(K1049=0,-'month 2'!$B$2,IF(K1049=0,-'month 2'!$B$2,-('month 2'!$B$2*2)))))))*D1049))</f>
        <v>0</v>
      </c>
      <c r="S1049">
        <f t="shared" si="19"/>
        <v>1</v>
      </c>
    </row>
    <row r="1050" spans="9:19" ht="15" x14ac:dyDescent="0.2">
      <c r="I1050" s="10"/>
      <c r="J1050" s="10"/>
      <c r="K1050" s="10"/>
      <c r="N1050" s="7"/>
      <c r="O1050" s="19">
        <f>((H1050-1)*(1-(IF(I1050="no",0,'month 2'!$B$3)))+1)</f>
        <v>5.0000000000000044E-2</v>
      </c>
      <c r="P1050" s="19">
        <f t="shared" si="18"/>
        <v>0</v>
      </c>
      <c r="Q10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0" s="20">
        <f>IF(ISBLANK(N1050),,IF(ISBLANK(H1050),,(IF(N1050="WON-EW",((((O1050-1)*K1050)*'month 2'!$B$2)+('month 2'!$B$2*(O1050-1))),IF(N1050="WON",((((O1050-1)*K1050)*'month 2'!$B$2)+('month 2'!$B$2*(O1050-1))),IF(N1050="PLACED",((((O1050-1)*K1050)*'month 2'!$B$2)-'month 2'!$B$2),IF(K1050=0,-'month 2'!$B$2,IF(K1050=0,-'month 2'!$B$2,-('month 2'!$B$2*2)))))))*D1050))</f>
        <v>0</v>
      </c>
      <c r="S1050">
        <f t="shared" si="19"/>
        <v>1</v>
      </c>
    </row>
    <row r="1051" spans="9:19" ht="15" x14ac:dyDescent="0.2">
      <c r="I1051" s="10"/>
      <c r="J1051" s="10"/>
      <c r="K1051" s="10"/>
      <c r="N1051" s="7"/>
      <c r="O1051" s="19">
        <f>((H1051-1)*(1-(IF(I1051="no",0,'month 2'!$B$3)))+1)</f>
        <v>5.0000000000000044E-2</v>
      </c>
      <c r="P1051" s="19">
        <f t="shared" si="18"/>
        <v>0</v>
      </c>
      <c r="Q10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1" s="20">
        <f>IF(ISBLANK(N1051),,IF(ISBLANK(H1051),,(IF(N1051="WON-EW",((((O1051-1)*K1051)*'month 2'!$B$2)+('month 2'!$B$2*(O1051-1))),IF(N1051="WON",((((O1051-1)*K1051)*'month 2'!$B$2)+('month 2'!$B$2*(O1051-1))),IF(N1051="PLACED",((((O1051-1)*K1051)*'month 2'!$B$2)-'month 2'!$B$2),IF(K1051=0,-'month 2'!$B$2,IF(K1051=0,-'month 2'!$B$2,-('month 2'!$B$2*2)))))))*D1051))</f>
        <v>0</v>
      </c>
      <c r="S1051">
        <f t="shared" si="19"/>
        <v>1</v>
      </c>
    </row>
    <row r="1052" spans="9:19" ht="15" x14ac:dyDescent="0.2">
      <c r="I1052" s="10"/>
      <c r="J1052" s="10"/>
      <c r="K1052" s="10"/>
      <c r="N1052" s="7"/>
      <c r="O1052" s="19">
        <f>((H1052-1)*(1-(IF(I1052="no",0,'month 2'!$B$3)))+1)</f>
        <v>5.0000000000000044E-2</v>
      </c>
      <c r="P1052" s="19">
        <f t="shared" si="18"/>
        <v>0</v>
      </c>
      <c r="Q10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2" s="20">
        <f>IF(ISBLANK(N1052),,IF(ISBLANK(H1052),,(IF(N1052="WON-EW",((((O1052-1)*K1052)*'month 2'!$B$2)+('month 2'!$B$2*(O1052-1))),IF(N1052="WON",((((O1052-1)*K1052)*'month 2'!$B$2)+('month 2'!$B$2*(O1052-1))),IF(N1052="PLACED",((((O1052-1)*K1052)*'month 2'!$B$2)-'month 2'!$B$2),IF(K1052=0,-'month 2'!$B$2,IF(K1052=0,-'month 2'!$B$2,-('month 2'!$B$2*2)))))))*D1052))</f>
        <v>0</v>
      </c>
      <c r="S1052">
        <f t="shared" si="19"/>
        <v>1</v>
      </c>
    </row>
    <row r="1053" spans="9:19" ht="15" x14ac:dyDescent="0.2">
      <c r="I1053" s="10"/>
      <c r="J1053" s="10"/>
      <c r="K1053" s="10"/>
      <c r="N1053" s="7"/>
      <c r="O1053" s="19">
        <f>((H1053-1)*(1-(IF(I1053="no",0,'month 2'!$B$3)))+1)</f>
        <v>5.0000000000000044E-2</v>
      </c>
      <c r="P1053" s="19">
        <f t="shared" si="18"/>
        <v>0</v>
      </c>
      <c r="Q10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3" s="20">
        <f>IF(ISBLANK(N1053),,IF(ISBLANK(H1053),,(IF(N1053="WON-EW",((((O1053-1)*K1053)*'month 2'!$B$2)+('month 2'!$B$2*(O1053-1))),IF(N1053="WON",((((O1053-1)*K1053)*'month 2'!$B$2)+('month 2'!$B$2*(O1053-1))),IF(N1053="PLACED",((((O1053-1)*K1053)*'month 2'!$B$2)-'month 2'!$B$2),IF(K1053=0,-'month 2'!$B$2,IF(K1053=0,-'month 2'!$B$2,-('month 2'!$B$2*2)))))))*D1053))</f>
        <v>0</v>
      </c>
      <c r="S1053">
        <f t="shared" si="19"/>
        <v>1</v>
      </c>
    </row>
    <row r="1054" spans="9:19" ht="15" x14ac:dyDescent="0.2">
      <c r="I1054" s="10"/>
      <c r="J1054" s="10"/>
      <c r="K1054" s="10"/>
      <c r="N1054" s="7"/>
      <c r="O1054" s="19">
        <f>((H1054-1)*(1-(IF(I1054="no",0,'month 2'!$B$3)))+1)</f>
        <v>5.0000000000000044E-2</v>
      </c>
      <c r="P1054" s="19">
        <f t="shared" si="18"/>
        <v>0</v>
      </c>
      <c r="Q10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4" s="20">
        <f>IF(ISBLANK(N1054),,IF(ISBLANK(H1054),,(IF(N1054="WON-EW",((((O1054-1)*K1054)*'month 2'!$B$2)+('month 2'!$B$2*(O1054-1))),IF(N1054="WON",((((O1054-1)*K1054)*'month 2'!$B$2)+('month 2'!$B$2*(O1054-1))),IF(N1054="PLACED",((((O1054-1)*K1054)*'month 2'!$B$2)-'month 2'!$B$2),IF(K1054=0,-'month 2'!$B$2,IF(K1054=0,-'month 2'!$B$2,-('month 2'!$B$2*2)))))))*D1054))</f>
        <v>0</v>
      </c>
      <c r="S1054">
        <f t="shared" si="19"/>
        <v>1</v>
      </c>
    </row>
    <row r="1055" spans="9:19" ht="15" x14ac:dyDescent="0.2">
      <c r="I1055" s="10"/>
      <c r="J1055" s="10"/>
      <c r="K1055" s="10"/>
      <c r="N1055" s="7"/>
      <c r="O1055" s="19">
        <f>((H1055-1)*(1-(IF(I1055="no",0,'month 2'!$B$3)))+1)</f>
        <v>5.0000000000000044E-2</v>
      </c>
      <c r="P1055" s="19">
        <f t="shared" si="18"/>
        <v>0</v>
      </c>
      <c r="Q10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5" s="20">
        <f>IF(ISBLANK(N1055),,IF(ISBLANK(H1055),,(IF(N1055="WON-EW",((((O1055-1)*K1055)*'month 2'!$B$2)+('month 2'!$B$2*(O1055-1))),IF(N1055="WON",((((O1055-1)*K1055)*'month 2'!$B$2)+('month 2'!$B$2*(O1055-1))),IF(N1055="PLACED",((((O1055-1)*K1055)*'month 2'!$B$2)-'month 2'!$B$2),IF(K1055=0,-'month 2'!$B$2,IF(K1055=0,-'month 2'!$B$2,-('month 2'!$B$2*2)))))))*D1055))</f>
        <v>0</v>
      </c>
      <c r="S1055">
        <f t="shared" si="19"/>
        <v>1</v>
      </c>
    </row>
    <row r="1056" spans="9:19" ht="15" x14ac:dyDescent="0.2">
      <c r="I1056" s="10"/>
      <c r="J1056" s="10"/>
      <c r="K1056" s="10"/>
      <c r="N1056" s="7"/>
      <c r="O1056" s="19">
        <f>((H1056-1)*(1-(IF(I1056="no",0,'month 2'!$B$3)))+1)</f>
        <v>5.0000000000000044E-2</v>
      </c>
      <c r="P1056" s="19">
        <f t="shared" si="18"/>
        <v>0</v>
      </c>
      <c r="Q10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6" s="20">
        <f>IF(ISBLANK(N1056),,IF(ISBLANK(H1056),,(IF(N1056="WON-EW",((((O1056-1)*K1056)*'month 2'!$B$2)+('month 2'!$B$2*(O1056-1))),IF(N1056="WON",((((O1056-1)*K1056)*'month 2'!$B$2)+('month 2'!$B$2*(O1056-1))),IF(N1056="PLACED",((((O1056-1)*K1056)*'month 2'!$B$2)-'month 2'!$B$2),IF(K1056=0,-'month 2'!$B$2,IF(K1056=0,-'month 2'!$B$2,-('month 2'!$B$2*2)))))))*D1056))</f>
        <v>0</v>
      </c>
      <c r="S1056">
        <f t="shared" si="19"/>
        <v>1</v>
      </c>
    </row>
    <row r="1057" spans="9:19" ht="15" x14ac:dyDescent="0.2">
      <c r="I1057" s="10"/>
      <c r="J1057" s="10"/>
      <c r="K1057" s="10"/>
      <c r="N1057" s="7"/>
      <c r="O1057" s="19">
        <f>((H1057-1)*(1-(IF(I1057="no",0,'month 2'!$B$3)))+1)</f>
        <v>5.0000000000000044E-2</v>
      </c>
      <c r="P1057" s="19">
        <f t="shared" si="18"/>
        <v>0</v>
      </c>
      <c r="Q10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7" s="20">
        <f>IF(ISBLANK(N1057),,IF(ISBLANK(H1057),,(IF(N1057="WON-EW",((((O1057-1)*K1057)*'month 2'!$B$2)+('month 2'!$B$2*(O1057-1))),IF(N1057="WON",((((O1057-1)*K1057)*'month 2'!$B$2)+('month 2'!$B$2*(O1057-1))),IF(N1057="PLACED",((((O1057-1)*K1057)*'month 2'!$B$2)-'month 2'!$B$2),IF(K1057=0,-'month 2'!$B$2,IF(K1057=0,-'month 2'!$B$2,-('month 2'!$B$2*2)))))))*D1057))</f>
        <v>0</v>
      </c>
      <c r="S1057">
        <f t="shared" si="19"/>
        <v>1</v>
      </c>
    </row>
    <row r="1058" spans="9:19" ht="15" x14ac:dyDescent="0.2">
      <c r="I1058" s="10"/>
      <c r="J1058" s="10"/>
      <c r="K1058" s="10"/>
      <c r="N1058" s="7"/>
      <c r="O1058" s="19">
        <f>((H1058-1)*(1-(IF(I1058="no",0,'month 2'!$B$3)))+1)</f>
        <v>5.0000000000000044E-2</v>
      </c>
      <c r="P1058" s="19">
        <f t="shared" si="18"/>
        <v>0</v>
      </c>
      <c r="Q10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8" s="20">
        <f>IF(ISBLANK(N1058),,IF(ISBLANK(H1058),,(IF(N1058="WON-EW",((((O1058-1)*K1058)*'month 2'!$B$2)+('month 2'!$B$2*(O1058-1))),IF(N1058="WON",((((O1058-1)*K1058)*'month 2'!$B$2)+('month 2'!$B$2*(O1058-1))),IF(N1058="PLACED",((((O1058-1)*K1058)*'month 2'!$B$2)-'month 2'!$B$2),IF(K1058=0,-'month 2'!$B$2,IF(K1058=0,-'month 2'!$B$2,-('month 2'!$B$2*2)))))))*D1058))</f>
        <v>0</v>
      </c>
      <c r="S1058">
        <f t="shared" si="19"/>
        <v>1</v>
      </c>
    </row>
    <row r="1059" spans="9:19" ht="15" x14ac:dyDescent="0.2">
      <c r="I1059" s="10"/>
      <c r="J1059" s="10"/>
      <c r="K1059" s="10"/>
      <c r="N1059" s="7"/>
      <c r="O1059" s="19">
        <f>((H1059-1)*(1-(IF(I1059="no",0,'month 2'!$B$3)))+1)</f>
        <v>5.0000000000000044E-2</v>
      </c>
      <c r="P1059" s="19">
        <f t="shared" si="18"/>
        <v>0</v>
      </c>
      <c r="Q10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9" s="20">
        <f>IF(ISBLANK(N1059),,IF(ISBLANK(H1059),,(IF(N1059="WON-EW",((((O1059-1)*K1059)*'month 2'!$B$2)+('month 2'!$B$2*(O1059-1))),IF(N1059="WON",((((O1059-1)*K1059)*'month 2'!$B$2)+('month 2'!$B$2*(O1059-1))),IF(N1059="PLACED",((((O1059-1)*K1059)*'month 2'!$B$2)-'month 2'!$B$2),IF(K1059=0,-'month 2'!$B$2,IF(K1059=0,-'month 2'!$B$2,-('month 2'!$B$2*2)))))))*D1059))</f>
        <v>0</v>
      </c>
      <c r="S1059">
        <f t="shared" si="19"/>
        <v>1</v>
      </c>
    </row>
    <row r="1060" spans="9:19" ht="15" x14ac:dyDescent="0.2">
      <c r="I1060" s="10"/>
      <c r="J1060" s="10"/>
      <c r="K1060" s="10"/>
      <c r="N1060" s="7"/>
      <c r="O1060" s="19">
        <f>((H1060-1)*(1-(IF(I1060="no",0,'month 2'!$B$3)))+1)</f>
        <v>5.0000000000000044E-2</v>
      </c>
      <c r="P1060" s="19">
        <f t="shared" si="18"/>
        <v>0</v>
      </c>
      <c r="Q10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0" s="20">
        <f>IF(ISBLANK(N1060),,IF(ISBLANK(H1060),,(IF(N1060="WON-EW",((((O1060-1)*K1060)*'month 2'!$B$2)+('month 2'!$B$2*(O1060-1))),IF(N1060="WON",((((O1060-1)*K1060)*'month 2'!$B$2)+('month 2'!$B$2*(O1060-1))),IF(N1060="PLACED",((((O1060-1)*K1060)*'month 2'!$B$2)-'month 2'!$B$2),IF(K1060=0,-'month 2'!$B$2,IF(K1060=0,-'month 2'!$B$2,-('month 2'!$B$2*2)))))))*D1060))</f>
        <v>0</v>
      </c>
      <c r="S1060">
        <f t="shared" si="19"/>
        <v>1</v>
      </c>
    </row>
    <row r="1061" spans="9:19" ht="15" x14ac:dyDescent="0.2">
      <c r="I1061" s="10"/>
      <c r="J1061" s="10"/>
      <c r="K1061" s="10"/>
      <c r="N1061" s="7"/>
      <c r="O1061" s="19">
        <f>((H1061-1)*(1-(IF(I1061="no",0,'month 2'!$B$3)))+1)</f>
        <v>5.0000000000000044E-2</v>
      </c>
      <c r="P1061" s="19">
        <f t="shared" si="18"/>
        <v>0</v>
      </c>
      <c r="Q10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1" s="20">
        <f>IF(ISBLANK(N1061),,IF(ISBLANK(H1061),,(IF(N1061="WON-EW",((((O1061-1)*K1061)*'month 2'!$B$2)+('month 2'!$B$2*(O1061-1))),IF(N1061="WON",((((O1061-1)*K1061)*'month 2'!$B$2)+('month 2'!$B$2*(O1061-1))),IF(N1061="PLACED",((((O1061-1)*K1061)*'month 2'!$B$2)-'month 2'!$B$2),IF(K1061=0,-'month 2'!$B$2,IF(K1061=0,-'month 2'!$B$2,-('month 2'!$B$2*2)))))))*D1061))</f>
        <v>0</v>
      </c>
      <c r="S1061">
        <f t="shared" si="19"/>
        <v>1</v>
      </c>
    </row>
    <row r="1062" spans="9:19" ht="15" x14ac:dyDescent="0.2">
      <c r="I1062" s="10"/>
      <c r="J1062" s="10"/>
      <c r="K1062" s="10"/>
      <c r="N1062" s="7"/>
      <c r="O1062" s="19">
        <f>((H1062-1)*(1-(IF(I1062="no",0,'month 2'!$B$3)))+1)</f>
        <v>5.0000000000000044E-2</v>
      </c>
      <c r="P1062" s="19">
        <f t="shared" si="18"/>
        <v>0</v>
      </c>
      <c r="Q10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2" s="20">
        <f>IF(ISBLANK(N1062),,IF(ISBLANK(H1062),,(IF(N1062="WON-EW",((((O1062-1)*K1062)*'month 2'!$B$2)+('month 2'!$B$2*(O1062-1))),IF(N1062="WON",((((O1062-1)*K1062)*'month 2'!$B$2)+('month 2'!$B$2*(O1062-1))),IF(N1062="PLACED",((((O1062-1)*K1062)*'month 2'!$B$2)-'month 2'!$B$2),IF(K1062=0,-'month 2'!$B$2,IF(K1062=0,-'month 2'!$B$2,-('month 2'!$B$2*2)))))))*D1062))</f>
        <v>0</v>
      </c>
      <c r="S1062">
        <f t="shared" si="19"/>
        <v>1</v>
      </c>
    </row>
    <row r="1063" spans="9:19" ht="15" x14ac:dyDescent="0.2">
      <c r="I1063" s="10"/>
      <c r="J1063" s="10"/>
      <c r="K1063" s="10"/>
      <c r="N1063" s="7"/>
      <c r="O1063" s="19">
        <f>((H1063-1)*(1-(IF(I1063="no",0,'month 2'!$B$3)))+1)</f>
        <v>5.0000000000000044E-2</v>
      </c>
      <c r="P1063" s="19">
        <f t="shared" si="18"/>
        <v>0</v>
      </c>
      <c r="Q10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3" s="20">
        <f>IF(ISBLANK(N1063),,IF(ISBLANK(H1063),,(IF(N1063="WON-EW",((((O1063-1)*K1063)*'month 2'!$B$2)+('month 2'!$B$2*(O1063-1))),IF(N1063="WON",((((O1063-1)*K1063)*'month 2'!$B$2)+('month 2'!$B$2*(O1063-1))),IF(N1063="PLACED",((((O1063-1)*K1063)*'month 2'!$B$2)-'month 2'!$B$2),IF(K1063=0,-'month 2'!$B$2,IF(K1063=0,-'month 2'!$B$2,-('month 2'!$B$2*2)))))))*D1063))</f>
        <v>0</v>
      </c>
      <c r="S1063">
        <f t="shared" si="19"/>
        <v>1</v>
      </c>
    </row>
    <row r="1064" spans="9:19" ht="15" x14ac:dyDescent="0.2">
      <c r="I1064" s="10"/>
      <c r="J1064" s="10"/>
      <c r="K1064" s="10"/>
      <c r="N1064" s="7"/>
      <c r="O1064" s="19">
        <f>((H1064-1)*(1-(IF(I1064="no",0,'month 2'!$B$3)))+1)</f>
        <v>5.0000000000000044E-2</v>
      </c>
      <c r="P1064" s="19">
        <f t="shared" si="18"/>
        <v>0</v>
      </c>
      <c r="Q10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4" s="20">
        <f>IF(ISBLANK(N1064),,IF(ISBLANK(H1064),,(IF(N1064="WON-EW",((((O1064-1)*K1064)*'month 2'!$B$2)+('month 2'!$B$2*(O1064-1))),IF(N1064="WON",((((O1064-1)*K1064)*'month 2'!$B$2)+('month 2'!$B$2*(O1064-1))),IF(N1064="PLACED",((((O1064-1)*K1064)*'month 2'!$B$2)-'month 2'!$B$2),IF(K1064=0,-'month 2'!$B$2,IF(K1064=0,-'month 2'!$B$2,-('month 2'!$B$2*2)))))))*D1064))</f>
        <v>0</v>
      </c>
      <c r="S1064">
        <f t="shared" si="19"/>
        <v>1</v>
      </c>
    </row>
    <row r="1065" spans="9:19" ht="15" x14ac:dyDescent="0.2">
      <c r="I1065" s="10"/>
      <c r="J1065" s="10"/>
      <c r="K1065" s="10"/>
      <c r="N1065" s="7"/>
      <c r="O1065" s="19">
        <f>((H1065-1)*(1-(IF(I1065="no",0,'month 2'!$B$3)))+1)</f>
        <v>5.0000000000000044E-2</v>
      </c>
      <c r="P1065" s="19">
        <f t="shared" si="18"/>
        <v>0</v>
      </c>
      <c r="Q10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5" s="20">
        <f>IF(ISBLANK(N1065),,IF(ISBLANK(H1065),,(IF(N1065="WON-EW",((((O1065-1)*K1065)*'month 2'!$B$2)+('month 2'!$B$2*(O1065-1))),IF(N1065="WON",((((O1065-1)*K1065)*'month 2'!$B$2)+('month 2'!$B$2*(O1065-1))),IF(N1065="PLACED",((((O1065-1)*K1065)*'month 2'!$B$2)-'month 2'!$B$2),IF(K1065=0,-'month 2'!$B$2,IF(K1065=0,-'month 2'!$B$2,-('month 2'!$B$2*2)))))))*D1065))</f>
        <v>0</v>
      </c>
      <c r="S1065">
        <f t="shared" si="19"/>
        <v>1</v>
      </c>
    </row>
    <row r="1066" spans="9:19" ht="15" x14ac:dyDescent="0.2">
      <c r="I1066" s="10"/>
      <c r="J1066" s="10"/>
      <c r="K1066" s="10"/>
      <c r="N1066" s="7"/>
      <c r="O1066" s="19">
        <f>((H1066-1)*(1-(IF(I1066="no",0,'month 2'!$B$3)))+1)</f>
        <v>5.0000000000000044E-2</v>
      </c>
      <c r="P1066" s="19">
        <f t="shared" si="18"/>
        <v>0</v>
      </c>
      <c r="Q10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6" s="20">
        <f>IF(ISBLANK(N1066),,IF(ISBLANK(H1066),,(IF(N1066="WON-EW",((((O1066-1)*K1066)*'month 2'!$B$2)+('month 2'!$B$2*(O1066-1))),IF(N1066="WON",((((O1066-1)*K1066)*'month 2'!$B$2)+('month 2'!$B$2*(O1066-1))),IF(N1066="PLACED",((((O1066-1)*K1066)*'month 2'!$B$2)-'month 2'!$B$2),IF(K1066=0,-'month 2'!$B$2,IF(K1066=0,-'month 2'!$B$2,-('month 2'!$B$2*2)))))))*D1066))</f>
        <v>0</v>
      </c>
      <c r="S1066">
        <f t="shared" si="19"/>
        <v>1</v>
      </c>
    </row>
    <row r="1067" spans="9:19" ht="15" x14ac:dyDescent="0.2">
      <c r="I1067" s="10"/>
      <c r="J1067" s="10"/>
      <c r="K1067" s="10"/>
      <c r="N1067" s="7"/>
      <c r="O1067" s="19">
        <f>((H1067-1)*(1-(IF(I1067="no",0,'month 2'!$B$3)))+1)</f>
        <v>5.0000000000000044E-2</v>
      </c>
      <c r="P1067" s="19">
        <f t="shared" si="18"/>
        <v>0</v>
      </c>
      <c r="Q10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7" s="20">
        <f>IF(ISBLANK(N1067),,IF(ISBLANK(H1067),,(IF(N1067="WON-EW",((((O1067-1)*K1067)*'month 2'!$B$2)+('month 2'!$B$2*(O1067-1))),IF(N1067="WON",((((O1067-1)*K1067)*'month 2'!$B$2)+('month 2'!$B$2*(O1067-1))),IF(N1067="PLACED",((((O1067-1)*K1067)*'month 2'!$B$2)-'month 2'!$B$2),IF(K1067=0,-'month 2'!$B$2,IF(K1067=0,-'month 2'!$B$2,-('month 2'!$B$2*2)))))))*D1067))</f>
        <v>0</v>
      </c>
      <c r="S1067">
        <f t="shared" si="19"/>
        <v>1</v>
      </c>
    </row>
    <row r="1068" spans="9:19" ht="15" x14ac:dyDescent="0.2">
      <c r="I1068" s="10"/>
      <c r="J1068" s="10"/>
      <c r="K1068" s="10"/>
      <c r="N1068" s="7"/>
      <c r="O1068" s="19">
        <f>((H1068-1)*(1-(IF(I1068="no",0,'month 2'!$B$3)))+1)</f>
        <v>5.0000000000000044E-2</v>
      </c>
      <c r="P1068" s="19">
        <f t="shared" si="18"/>
        <v>0</v>
      </c>
      <c r="Q10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8" s="20">
        <f>IF(ISBLANK(N1068),,IF(ISBLANK(H1068),,(IF(N1068="WON-EW",((((O1068-1)*K1068)*'month 2'!$B$2)+('month 2'!$B$2*(O1068-1))),IF(N1068="WON",((((O1068-1)*K1068)*'month 2'!$B$2)+('month 2'!$B$2*(O1068-1))),IF(N1068="PLACED",((((O1068-1)*K1068)*'month 2'!$B$2)-'month 2'!$B$2),IF(K1068=0,-'month 2'!$B$2,IF(K1068=0,-'month 2'!$B$2,-('month 2'!$B$2*2)))))))*D1068))</f>
        <v>0</v>
      </c>
      <c r="S1068">
        <f t="shared" si="19"/>
        <v>1</v>
      </c>
    </row>
    <row r="1069" spans="9:19" ht="15" x14ac:dyDescent="0.2">
      <c r="I1069" s="10"/>
      <c r="J1069" s="10"/>
      <c r="K1069" s="10"/>
      <c r="N1069" s="7"/>
      <c r="O1069" s="19">
        <f>((H1069-1)*(1-(IF(I1069="no",0,'month 2'!$B$3)))+1)</f>
        <v>5.0000000000000044E-2</v>
      </c>
      <c r="P1069" s="19">
        <f t="shared" si="18"/>
        <v>0</v>
      </c>
      <c r="Q10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9" s="20">
        <f>IF(ISBLANK(N1069),,IF(ISBLANK(H1069),,(IF(N1069="WON-EW",((((O1069-1)*K1069)*'month 2'!$B$2)+('month 2'!$B$2*(O1069-1))),IF(N1069="WON",((((O1069-1)*K1069)*'month 2'!$B$2)+('month 2'!$B$2*(O1069-1))),IF(N1069="PLACED",((((O1069-1)*K1069)*'month 2'!$B$2)-'month 2'!$B$2),IF(K1069=0,-'month 2'!$B$2,IF(K1069=0,-'month 2'!$B$2,-('month 2'!$B$2*2)))))))*D1069))</f>
        <v>0</v>
      </c>
      <c r="S1069">
        <f t="shared" si="19"/>
        <v>1</v>
      </c>
    </row>
    <row r="1070" spans="9:19" ht="15" x14ac:dyDescent="0.2">
      <c r="I1070" s="10"/>
      <c r="J1070" s="10"/>
      <c r="K1070" s="10"/>
      <c r="N1070" s="7"/>
      <c r="O1070" s="19">
        <f>((H1070-1)*(1-(IF(I1070="no",0,'month 2'!$B$3)))+1)</f>
        <v>5.0000000000000044E-2</v>
      </c>
      <c r="P1070" s="19">
        <f t="shared" ref="P1070:P1133" si="20">D1070*IF(J1070="yes",2,1)</f>
        <v>0</v>
      </c>
      <c r="Q10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0" s="20">
        <f>IF(ISBLANK(N1070),,IF(ISBLANK(H1070),,(IF(N1070="WON-EW",((((O1070-1)*K1070)*'month 2'!$B$2)+('month 2'!$B$2*(O1070-1))),IF(N1070="WON",((((O1070-1)*K1070)*'month 2'!$B$2)+('month 2'!$B$2*(O1070-1))),IF(N1070="PLACED",((((O1070-1)*K1070)*'month 2'!$B$2)-'month 2'!$B$2),IF(K1070=0,-'month 2'!$B$2,IF(K1070=0,-'month 2'!$B$2,-('month 2'!$B$2*2)))))))*D1070))</f>
        <v>0</v>
      </c>
      <c r="S1070">
        <f t="shared" si="19"/>
        <v>1</v>
      </c>
    </row>
    <row r="1071" spans="9:19" ht="15" x14ac:dyDescent="0.2">
      <c r="I1071" s="10"/>
      <c r="J1071" s="10"/>
      <c r="K1071" s="10"/>
      <c r="N1071" s="7"/>
      <c r="O1071" s="19">
        <f>((H1071-1)*(1-(IF(I1071="no",0,'month 2'!$B$3)))+1)</f>
        <v>5.0000000000000044E-2</v>
      </c>
      <c r="P1071" s="19">
        <f t="shared" si="20"/>
        <v>0</v>
      </c>
      <c r="Q10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1" s="20">
        <f>IF(ISBLANK(N1071),,IF(ISBLANK(H1071),,(IF(N1071="WON-EW",((((O1071-1)*K1071)*'month 2'!$B$2)+('month 2'!$B$2*(O1071-1))),IF(N1071="WON",((((O1071-1)*K1071)*'month 2'!$B$2)+('month 2'!$B$2*(O1071-1))),IF(N1071="PLACED",((((O1071-1)*K1071)*'month 2'!$B$2)-'month 2'!$B$2),IF(K1071=0,-'month 2'!$B$2,IF(K1071=0,-'month 2'!$B$2,-('month 2'!$B$2*2)))))))*D1071))</f>
        <v>0</v>
      </c>
      <c r="S1071">
        <f t="shared" si="19"/>
        <v>1</v>
      </c>
    </row>
    <row r="1072" spans="9:19" ht="15" x14ac:dyDescent="0.2">
      <c r="I1072" s="10"/>
      <c r="J1072" s="10"/>
      <c r="K1072" s="10"/>
      <c r="N1072" s="7"/>
      <c r="O1072" s="19">
        <f>((H1072-1)*(1-(IF(I1072="no",0,'month 2'!$B$3)))+1)</f>
        <v>5.0000000000000044E-2</v>
      </c>
      <c r="P1072" s="19">
        <f t="shared" si="20"/>
        <v>0</v>
      </c>
      <c r="Q10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2" s="20">
        <f>IF(ISBLANK(N1072),,IF(ISBLANK(H1072),,(IF(N1072="WON-EW",((((O1072-1)*K1072)*'month 2'!$B$2)+('month 2'!$B$2*(O1072-1))),IF(N1072="WON",((((O1072-1)*K1072)*'month 2'!$B$2)+('month 2'!$B$2*(O1072-1))),IF(N1072="PLACED",((((O1072-1)*K1072)*'month 2'!$B$2)-'month 2'!$B$2),IF(K1072=0,-'month 2'!$B$2,IF(K1072=0,-'month 2'!$B$2,-('month 2'!$B$2*2)))))))*D1072))</f>
        <v>0</v>
      </c>
      <c r="S1072">
        <f t="shared" si="19"/>
        <v>1</v>
      </c>
    </row>
    <row r="1073" spans="9:19" ht="15" x14ac:dyDescent="0.2">
      <c r="I1073" s="10"/>
      <c r="J1073" s="10"/>
      <c r="K1073" s="10"/>
      <c r="N1073" s="7"/>
      <c r="O1073" s="19">
        <f>((H1073-1)*(1-(IF(I1073="no",0,'month 2'!$B$3)))+1)</f>
        <v>5.0000000000000044E-2</v>
      </c>
      <c r="P1073" s="19">
        <f t="shared" si="20"/>
        <v>0</v>
      </c>
      <c r="Q10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3" s="20">
        <f>IF(ISBLANK(N1073),,IF(ISBLANK(H1073),,(IF(N1073="WON-EW",((((O1073-1)*K1073)*'month 2'!$B$2)+('month 2'!$B$2*(O1073-1))),IF(N1073="WON",((((O1073-1)*K1073)*'month 2'!$B$2)+('month 2'!$B$2*(O1073-1))),IF(N1073="PLACED",((((O1073-1)*K1073)*'month 2'!$B$2)-'month 2'!$B$2),IF(K1073=0,-'month 2'!$B$2,IF(K1073=0,-'month 2'!$B$2,-('month 2'!$B$2*2)))))))*D1073))</f>
        <v>0</v>
      </c>
      <c r="S1073">
        <f t="shared" si="19"/>
        <v>1</v>
      </c>
    </row>
    <row r="1074" spans="9:19" ht="15" x14ac:dyDescent="0.2">
      <c r="I1074" s="10"/>
      <c r="J1074" s="10"/>
      <c r="K1074" s="10"/>
      <c r="N1074" s="7"/>
      <c r="O1074" s="19">
        <f>((H1074-1)*(1-(IF(I1074="no",0,'month 2'!$B$3)))+1)</f>
        <v>5.0000000000000044E-2</v>
      </c>
      <c r="P1074" s="19">
        <f t="shared" si="20"/>
        <v>0</v>
      </c>
      <c r="Q10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4" s="20">
        <f>IF(ISBLANK(N1074),,IF(ISBLANK(H1074),,(IF(N1074="WON-EW",((((O1074-1)*K1074)*'month 2'!$B$2)+('month 2'!$B$2*(O1074-1))),IF(N1074="WON",((((O1074-1)*K1074)*'month 2'!$B$2)+('month 2'!$B$2*(O1074-1))),IF(N1074="PLACED",((((O1074-1)*K1074)*'month 2'!$B$2)-'month 2'!$B$2),IF(K1074=0,-'month 2'!$B$2,IF(K1074=0,-'month 2'!$B$2,-('month 2'!$B$2*2)))))))*D1074))</f>
        <v>0</v>
      </c>
      <c r="S1074">
        <f t="shared" si="19"/>
        <v>1</v>
      </c>
    </row>
    <row r="1075" spans="9:19" ht="15" x14ac:dyDescent="0.2">
      <c r="I1075" s="10"/>
      <c r="J1075" s="10"/>
      <c r="K1075" s="10"/>
      <c r="N1075" s="7"/>
      <c r="O1075" s="19">
        <f>((H1075-1)*(1-(IF(I1075="no",0,'month 2'!$B$3)))+1)</f>
        <v>5.0000000000000044E-2</v>
      </c>
      <c r="P1075" s="19">
        <f t="shared" si="20"/>
        <v>0</v>
      </c>
      <c r="Q10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5" s="20">
        <f>IF(ISBLANK(N1075),,IF(ISBLANK(H1075),,(IF(N1075="WON-EW",((((O1075-1)*K1075)*'month 2'!$B$2)+('month 2'!$B$2*(O1075-1))),IF(N1075="WON",((((O1075-1)*K1075)*'month 2'!$B$2)+('month 2'!$B$2*(O1075-1))),IF(N1075="PLACED",((((O1075-1)*K1075)*'month 2'!$B$2)-'month 2'!$B$2),IF(K1075=0,-'month 2'!$B$2,IF(K1075=0,-'month 2'!$B$2,-('month 2'!$B$2*2)))))))*D1075))</f>
        <v>0</v>
      </c>
      <c r="S1075">
        <f t="shared" si="19"/>
        <v>1</v>
      </c>
    </row>
    <row r="1076" spans="9:19" ht="15" x14ac:dyDescent="0.2">
      <c r="I1076" s="10"/>
      <c r="J1076" s="10"/>
      <c r="K1076" s="10"/>
      <c r="N1076" s="7"/>
      <c r="O1076" s="19">
        <f>((H1076-1)*(1-(IF(I1076="no",0,'month 2'!$B$3)))+1)</f>
        <v>5.0000000000000044E-2</v>
      </c>
      <c r="P1076" s="19">
        <f t="shared" si="20"/>
        <v>0</v>
      </c>
      <c r="Q10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6" s="20">
        <f>IF(ISBLANK(N1076),,IF(ISBLANK(H1076),,(IF(N1076="WON-EW",((((O1076-1)*K1076)*'month 2'!$B$2)+('month 2'!$B$2*(O1076-1))),IF(N1076="WON",((((O1076-1)*K1076)*'month 2'!$B$2)+('month 2'!$B$2*(O1076-1))),IF(N1076="PLACED",((((O1076-1)*K1076)*'month 2'!$B$2)-'month 2'!$B$2),IF(K1076=0,-'month 2'!$B$2,IF(K1076=0,-'month 2'!$B$2,-('month 2'!$B$2*2)))))))*D1076))</f>
        <v>0</v>
      </c>
      <c r="S1076">
        <f t="shared" ref="S1076:S1134" si="21">IF(ISBLANK(L1076),1,IF(ISBLANK(M1076),2,99))</f>
        <v>1</v>
      </c>
    </row>
    <row r="1077" spans="9:19" ht="15" x14ac:dyDescent="0.2">
      <c r="I1077" s="10"/>
      <c r="J1077" s="10"/>
      <c r="K1077" s="10"/>
      <c r="N1077" s="7"/>
      <c r="O1077" s="19">
        <f>((H1077-1)*(1-(IF(I1077="no",0,'month 2'!$B$3)))+1)</f>
        <v>5.0000000000000044E-2</v>
      </c>
      <c r="P1077" s="19">
        <f t="shared" si="20"/>
        <v>0</v>
      </c>
      <c r="Q10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7" s="20">
        <f>IF(ISBLANK(N1077),,IF(ISBLANK(H1077),,(IF(N1077="WON-EW",((((O1077-1)*K1077)*'month 2'!$B$2)+('month 2'!$B$2*(O1077-1))),IF(N1077="WON",((((O1077-1)*K1077)*'month 2'!$B$2)+('month 2'!$B$2*(O1077-1))),IF(N1077="PLACED",((((O1077-1)*K1077)*'month 2'!$B$2)-'month 2'!$B$2),IF(K1077=0,-'month 2'!$B$2,IF(K1077=0,-'month 2'!$B$2,-('month 2'!$B$2*2)))))))*D1077))</f>
        <v>0</v>
      </c>
      <c r="S1077">
        <f t="shared" si="21"/>
        <v>1</v>
      </c>
    </row>
    <row r="1078" spans="9:19" ht="15" x14ac:dyDescent="0.2">
      <c r="I1078" s="10"/>
      <c r="J1078" s="10"/>
      <c r="K1078" s="10"/>
      <c r="N1078" s="7"/>
      <c r="O1078" s="19">
        <f>((H1078-1)*(1-(IF(I1078="no",0,'month 2'!$B$3)))+1)</f>
        <v>5.0000000000000044E-2</v>
      </c>
      <c r="P1078" s="19">
        <f t="shared" si="20"/>
        <v>0</v>
      </c>
      <c r="Q10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8" s="20">
        <f>IF(ISBLANK(N1078),,IF(ISBLANK(H1078),,(IF(N1078="WON-EW",((((O1078-1)*K1078)*'month 2'!$B$2)+('month 2'!$B$2*(O1078-1))),IF(N1078="WON",((((O1078-1)*K1078)*'month 2'!$B$2)+('month 2'!$B$2*(O1078-1))),IF(N1078="PLACED",((((O1078-1)*K1078)*'month 2'!$B$2)-'month 2'!$B$2),IF(K1078=0,-'month 2'!$B$2,IF(K1078=0,-'month 2'!$B$2,-('month 2'!$B$2*2)))))))*D1078))</f>
        <v>0</v>
      </c>
      <c r="S1078">
        <f t="shared" si="21"/>
        <v>1</v>
      </c>
    </row>
    <row r="1079" spans="9:19" ht="15" x14ac:dyDescent="0.2">
      <c r="I1079" s="10"/>
      <c r="J1079" s="10"/>
      <c r="K1079" s="10"/>
      <c r="N1079" s="7"/>
      <c r="O1079" s="19">
        <f>((H1079-1)*(1-(IF(I1079="no",0,'month 2'!$B$3)))+1)</f>
        <v>5.0000000000000044E-2</v>
      </c>
      <c r="P1079" s="19">
        <f t="shared" si="20"/>
        <v>0</v>
      </c>
      <c r="Q10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9" s="20">
        <f>IF(ISBLANK(N1079),,IF(ISBLANK(H1079),,(IF(N1079="WON-EW",((((O1079-1)*K1079)*'month 2'!$B$2)+('month 2'!$B$2*(O1079-1))),IF(N1079="WON",((((O1079-1)*K1079)*'month 2'!$B$2)+('month 2'!$B$2*(O1079-1))),IF(N1079="PLACED",((((O1079-1)*K1079)*'month 2'!$B$2)-'month 2'!$B$2),IF(K1079=0,-'month 2'!$B$2,IF(K1079=0,-'month 2'!$B$2,-('month 2'!$B$2*2)))))))*D1079))</f>
        <v>0</v>
      </c>
      <c r="S1079">
        <f t="shared" si="21"/>
        <v>1</v>
      </c>
    </row>
    <row r="1080" spans="9:19" ht="15" x14ac:dyDescent="0.2">
      <c r="I1080" s="10"/>
      <c r="J1080" s="10"/>
      <c r="K1080" s="10"/>
      <c r="N1080" s="7"/>
      <c r="O1080" s="19">
        <f>((H1080-1)*(1-(IF(I1080="no",0,'month 2'!$B$3)))+1)</f>
        <v>5.0000000000000044E-2</v>
      </c>
      <c r="P1080" s="19">
        <f t="shared" si="20"/>
        <v>0</v>
      </c>
      <c r="Q10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0" s="20">
        <f>IF(ISBLANK(N1080),,IF(ISBLANK(H1080),,(IF(N1080="WON-EW",((((O1080-1)*K1080)*'month 2'!$B$2)+('month 2'!$B$2*(O1080-1))),IF(N1080="WON",((((O1080-1)*K1080)*'month 2'!$B$2)+('month 2'!$B$2*(O1080-1))),IF(N1080="PLACED",((((O1080-1)*K1080)*'month 2'!$B$2)-'month 2'!$B$2),IF(K1080=0,-'month 2'!$B$2,IF(K1080=0,-'month 2'!$B$2,-('month 2'!$B$2*2)))))))*D1080))</f>
        <v>0</v>
      </c>
      <c r="S1080">
        <f t="shared" si="21"/>
        <v>1</v>
      </c>
    </row>
    <row r="1081" spans="9:19" ht="15" x14ac:dyDescent="0.2">
      <c r="I1081" s="10"/>
      <c r="J1081" s="10"/>
      <c r="K1081" s="10"/>
      <c r="N1081" s="7"/>
      <c r="O1081" s="19">
        <f>((H1081-1)*(1-(IF(I1081="no",0,'month 2'!$B$3)))+1)</f>
        <v>5.0000000000000044E-2</v>
      </c>
      <c r="P1081" s="19">
        <f t="shared" si="20"/>
        <v>0</v>
      </c>
      <c r="Q10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1" s="20">
        <f>IF(ISBLANK(N1081),,IF(ISBLANK(H1081),,(IF(N1081="WON-EW",((((O1081-1)*K1081)*'month 2'!$B$2)+('month 2'!$B$2*(O1081-1))),IF(N1081="WON",((((O1081-1)*K1081)*'month 2'!$B$2)+('month 2'!$B$2*(O1081-1))),IF(N1081="PLACED",((((O1081-1)*K1081)*'month 2'!$B$2)-'month 2'!$B$2),IF(K1081=0,-'month 2'!$B$2,IF(K1081=0,-'month 2'!$B$2,-('month 2'!$B$2*2)))))))*D1081))</f>
        <v>0</v>
      </c>
      <c r="S1081">
        <f t="shared" si="21"/>
        <v>1</v>
      </c>
    </row>
    <row r="1082" spans="9:19" ht="15" x14ac:dyDescent="0.2">
      <c r="I1082" s="10"/>
      <c r="J1082" s="10"/>
      <c r="K1082" s="10"/>
      <c r="N1082" s="7"/>
      <c r="O1082" s="19">
        <f>((H1082-1)*(1-(IF(I1082="no",0,'month 2'!$B$3)))+1)</f>
        <v>5.0000000000000044E-2</v>
      </c>
      <c r="P1082" s="19">
        <f t="shared" si="20"/>
        <v>0</v>
      </c>
      <c r="Q10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2" s="20">
        <f>IF(ISBLANK(N1082),,IF(ISBLANK(H1082),,(IF(N1082="WON-EW",((((O1082-1)*K1082)*'month 2'!$B$2)+('month 2'!$B$2*(O1082-1))),IF(N1082="WON",((((O1082-1)*K1082)*'month 2'!$B$2)+('month 2'!$B$2*(O1082-1))),IF(N1082="PLACED",((((O1082-1)*K1082)*'month 2'!$B$2)-'month 2'!$B$2),IF(K1082=0,-'month 2'!$B$2,IF(K1082=0,-'month 2'!$B$2,-('month 2'!$B$2*2)))))))*D1082))</f>
        <v>0</v>
      </c>
      <c r="S1082">
        <f t="shared" si="21"/>
        <v>1</v>
      </c>
    </row>
    <row r="1083" spans="9:19" ht="15" x14ac:dyDescent="0.2">
      <c r="I1083" s="10"/>
      <c r="J1083" s="10"/>
      <c r="K1083" s="10"/>
      <c r="N1083" s="7"/>
      <c r="O1083" s="19">
        <f>((H1083-1)*(1-(IF(I1083="no",0,'month 2'!$B$3)))+1)</f>
        <v>5.0000000000000044E-2</v>
      </c>
      <c r="P1083" s="19">
        <f t="shared" si="20"/>
        <v>0</v>
      </c>
      <c r="Q10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3" s="20">
        <f>IF(ISBLANK(N1083),,IF(ISBLANK(H1083),,(IF(N1083="WON-EW",((((O1083-1)*K1083)*'month 2'!$B$2)+('month 2'!$B$2*(O1083-1))),IF(N1083="WON",((((O1083-1)*K1083)*'month 2'!$B$2)+('month 2'!$B$2*(O1083-1))),IF(N1083="PLACED",((((O1083-1)*K1083)*'month 2'!$B$2)-'month 2'!$B$2),IF(K1083=0,-'month 2'!$B$2,IF(K1083=0,-'month 2'!$B$2,-('month 2'!$B$2*2)))))))*D1083))</f>
        <v>0</v>
      </c>
      <c r="S1083">
        <f t="shared" si="21"/>
        <v>1</v>
      </c>
    </row>
    <row r="1084" spans="9:19" ht="15" x14ac:dyDescent="0.2">
      <c r="I1084" s="10"/>
      <c r="J1084" s="10"/>
      <c r="K1084" s="10"/>
      <c r="N1084" s="7"/>
      <c r="O1084" s="19">
        <f>((H1084-1)*(1-(IF(I1084="no",0,'month 2'!$B$3)))+1)</f>
        <v>5.0000000000000044E-2</v>
      </c>
      <c r="P1084" s="19">
        <f t="shared" si="20"/>
        <v>0</v>
      </c>
      <c r="Q10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4" s="20">
        <f>IF(ISBLANK(N1084),,IF(ISBLANK(H1084),,(IF(N1084="WON-EW",((((O1084-1)*K1084)*'month 2'!$B$2)+('month 2'!$B$2*(O1084-1))),IF(N1084="WON",((((O1084-1)*K1084)*'month 2'!$B$2)+('month 2'!$B$2*(O1084-1))),IF(N1084="PLACED",((((O1084-1)*K1084)*'month 2'!$B$2)-'month 2'!$B$2),IF(K1084=0,-'month 2'!$B$2,IF(K1084=0,-'month 2'!$B$2,-('month 2'!$B$2*2)))))))*D1084))</f>
        <v>0</v>
      </c>
      <c r="S1084">
        <f t="shared" si="21"/>
        <v>1</v>
      </c>
    </row>
    <row r="1085" spans="9:19" ht="15" x14ac:dyDescent="0.2">
      <c r="I1085" s="10"/>
      <c r="J1085" s="10"/>
      <c r="K1085" s="10"/>
      <c r="N1085" s="7"/>
      <c r="O1085" s="19">
        <f>((H1085-1)*(1-(IF(I1085="no",0,'month 2'!$B$3)))+1)</f>
        <v>5.0000000000000044E-2</v>
      </c>
      <c r="P1085" s="19">
        <f t="shared" si="20"/>
        <v>0</v>
      </c>
      <c r="Q10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5" s="20">
        <f>IF(ISBLANK(N1085),,IF(ISBLANK(H1085),,(IF(N1085="WON-EW",((((O1085-1)*K1085)*'month 2'!$B$2)+('month 2'!$B$2*(O1085-1))),IF(N1085="WON",((((O1085-1)*K1085)*'month 2'!$B$2)+('month 2'!$B$2*(O1085-1))),IF(N1085="PLACED",((((O1085-1)*K1085)*'month 2'!$B$2)-'month 2'!$B$2),IF(K1085=0,-'month 2'!$B$2,IF(K1085=0,-'month 2'!$B$2,-('month 2'!$B$2*2)))))))*D1085))</f>
        <v>0</v>
      </c>
      <c r="S1085">
        <f t="shared" si="21"/>
        <v>1</v>
      </c>
    </row>
    <row r="1086" spans="9:19" ht="15" x14ac:dyDescent="0.2">
      <c r="I1086" s="10"/>
      <c r="J1086" s="10"/>
      <c r="K1086" s="10"/>
      <c r="N1086" s="7"/>
      <c r="O1086" s="19">
        <f>((H1086-1)*(1-(IF(I1086="no",0,'month 2'!$B$3)))+1)</f>
        <v>5.0000000000000044E-2</v>
      </c>
      <c r="P1086" s="19">
        <f t="shared" si="20"/>
        <v>0</v>
      </c>
      <c r="Q10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6" s="20">
        <f>IF(ISBLANK(N1086),,IF(ISBLANK(H1086),,(IF(N1086="WON-EW",((((O1086-1)*K1086)*'month 2'!$B$2)+('month 2'!$B$2*(O1086-1))),IF(N1086="WON",((((O1086-1)*K1086)*'month 2'!$B$2)+('month 2'!$B$2*(O1086-1))),IF(N1086="PLACED",((((O1086-1)*K1086)*'month 2'!$B$2)-'month 2'!$B$2),IF(K1086=0,-'month 2'!$B$2,IF(K1086=0,-'month 2'!$B$2,-('month 2'!$B$2*2)))))))*D1086))</f>
        <v>0</v>
      </c>
      <c r="S1086">
        <f t="shared" si="21"/>
        <v>1</v>
      </c>
    </row>
    <row r="1087" spans="9:19" ht="15" x14ac:dyDescent="0.2">
      <c r="I1087" s="10"/>
      <c r="J1087" s="10"/>
      <c r="K1087" s="10"/>
      <c r="N1087" s="7"/>
      <c r="O1087" s="19">
        <f>((H1087-1)*(1-(IF(I1087="no",0,'month 2'!$B$3)))+1)</f>
        <v>5.0000000000000044E-2</v>
      </c>
      <c r="P1087" s="19">
        <f t="shared" si="20"/>
        <v>0</v>
      </c>
      <c r="Q10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7" s="20">
        <f>IF(ISBLANK(N1087),,IF(ISBLANK(H1087),,(IF(N1087="WON-EW",((((O1087-1)*K1087)*'month 2'!$B$2)+('month 2'!$B$2*(O1087-1))),IF(N1087="WON",((((O1087-1)*K1087)*'month 2'!$B$2)+('month 2'!$B$2*(O1087-1))),IF(N1087="PLACED",((((O1087-1)*K1087)*'month 2'!$B$2)-'month 2'!$B$2),IF(K1087=0,-'month 2'!$B$2,IF(K1087=0,-'month 2'!$B$2,-('month 2'!$B$2*2)))))))*D1087))</f>
        <v>0</v>
      </c>
      <c r="S1087">
        <f t="shared" si="21"/>
        <v>1</v>
      </c>
    </row>
    <row r="1088" spans="9:19" ht="15" x14ac:dyDescent="0.2">
      <c r="I1088" s="10"/>
      <c r="J1088" s="10"/>
      <c r="K1088" s="10"/>
      <c r="N1088" s="7"/>
      <c r="O1088" s="19">
        <f>((H1088-1)*(1-(IF(I1088="no",0,'month 2'!$B$3)))+1)</f>
        <v>5.0000000000000044E-2</v>
      </c>
      <c r="P1088" s="19">
        <f t="shared" si="20"/>
        <v>0</v>
      </c>
      <c r="Q10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8" s="20">
        <f>IF(ISBLANK(N1088),,IF(ISBLANK(H1088),,(IF(N1088="WON-EW",((((O1088-1)*K1088)*'month 2'!$B$2)+('month 2'!$B$2*(O1088-1))),IF(N1088="WON",((((O1088-1)*K1088)*'month 2'!$B$2)+('month 2'!$B$2*(O1088-1))),IF(N1088="PLACED",((((O1088-1)*K1088)*'month 2'!$B$2)-'month 2'!$B$2),IF(K1088=0,-'month 2'!$B$2,IF(K1088=0,-'month 2'!$B$2,-('month 2'!$B$2*2)))))))*D1088))</f>
        <v>0</v>
      </c>
      <c r="S1088">
        <f t="shared" si="21"/>
        <v>1</v>
      </c>
    </row>
    <row r="1089" spans="9:19" ht="15" x14ac:dyDescent="0.2">
      <c r="I1089" s="10"/>
      <c r="J1089" s="10"/>
      <c r="K1089" s="10"/>
      <c r="N1089" s="7"/>
      <c r="O1089" s="19">
        <f>((H1089-1)*(1-(IF(I1089="no",0,'month 2'!$B$3)))+1)</f>
        <v>5.0000000000000044E-2</v>
      </c>
      <c r="P1089" s="19">
        <f t="shared" si="20"/>
        <v>0</v>
      </c>
      <c r="Q10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9" s="20">
        <f>IF(ISBLANK(N1089),,IF(ISBLANK(H1089),,(IF(N1089="WON-EW",((((O1089-1)*K1089)*'month 2'!$B$2)+('month 2'!$B$2*(O1089-1))),IF(N1089="WON",((((O1089-1)*K1089)*'month 2'!$B$2)+('month 2'!$B$2*(O1089-1))),IF(N1089="PLACED",((((O1089-1)*K1089)*'month 2'!$B$2)-'month 2'!$B$2),IF(K1089=0,-'month 2'!$B$2,IF(K1089=0,-'month 2'!$B$2,-('month 2'!$B$2*2)))))))*D1089))</f>
        <v>0</v>
      </c>
      <c r="S1089">
        <f t="shared" si="21"/>
        <v>1</v>
      </c>
    </row>
    <row r="1090" spans="9:19" ht="15" x14ac:dyDescent="0.2">
      <c r="I1090" s="10"/>
      <c r="J1090" s="10"/>
      <c r="K1090" s="10"/>
      <c r="N1090" s="7"/>
      <c r="O1090" s="19">
        <f>((H1090-1)*(1-(IF(I1090="no",0,'month 2'!$B$3)))+1)</f>
        <v>5.0000000000000044E-2</v>
      </c>
      <c r="P1090" s="19">
        <f t="shared" si="20"/>
        <v>0</v>
      </c>
      <c r="Q10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0" s="20">
        <f>IF(ISBLANK(N1090),,IF(ISBLANK(H1090),,(IF(N1090="WON-EW",((((O1090-1)*K1090)*'month 2'!$B$2)+('month 2'!$B$2*(O1090-1))),IF(N1090="WON",((((O1090-1)*K1090)*'month 2'!$B$2)+('month 2'!$B$2*(O1090-1))),IF(N1090="PLACED",((((O1090-1)*K1090)*'month 2'!$B$2)-'month 2'!$B$2),IF(K1090=0,-'month 2'!$B$2,IF(K1090=0,-'month 2'!$B$2,-('month 2'!$B$2*2)))))))*D1090))</f>
        <v>0</v>
      </c>
      <c r="S1090">
        <f t="shared" si="21"/>
        <v>1</v>
      </c>
    </row>
    <row r="1091" spans="9:19" ht="15" x14ac:dyDescent="0.2">
      <c r="I1091" s="10"/>
      <c r="J1091" s="10"/>
      <c r="K1091" s="10"/>
      <c r="N1091" s="7"/>
      <c r="O1091" s="19">
        <f>((H1091-1)*(1-(IF(I1091="no",0,'month 2'!$B$3)))+1)</f>
        <v>5.0000000000000044E-2</v>
      </c>
      <c r="P1091" s="19">
        <f t="shared" si="20"/>
        <v>0</v>
      </c>
      <c r="Q10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1" s="20">
        <f>IF(ISBLANK(N1091),,IF(ISBLANK(H1091),,(IF(N1091="WON-EW",((((O1091-1)*K1091)*'month 2'!$B$2)+('month 2'!$B$2*(O1091-1))),IF(N1091="WON",((((O1091-1)*K1091)*'month 2'!$B$2)+('month 2'!$B$2*(O1091-1))),IF(N1091="PLACED",((((O1091-1)*K1091)*'month 2'!$B$2)-'month 2'!$B$2),IF(K1091=0,-'month 2'!$B$2,IF(K1091=0,-'month 2'!$B$2,-('month 2'!$B$2*2)))))))*D1091))</f>
        <v>0</v>
      </c>
      <c r="S1091">
        <f t="shared" si="21"/>
        <v>1</v>
      </c>
    </row>
    <row r="1092" spans="9:19" ht="15" x14ac:dyDescent="0.2">
      <c r="I1092" s="10"/>
      <c r="J1092" s="10"/>
      <c r="K1092" s="10"/>
      <c r="N1092" s="7"/>
      <c r="O1092" s="19">
        <f>((H1092-1)*(1-(IF(I1092="no",0,'month 2'!$B$3)))+1)</f>
        <v>5.0000000000000044E-2</v>
      </c>
      <c r="P1092" s="19">
        <f t="shared" si="20"/>
        <v>0</v>
      </c>
      <c r="Q10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2" s="20">
        <f>IF(ISBLANK(N1092),,IF(ISBLANK(H1092),,(IF(N1092="WON-EW",((((O1092-1)*K1092)*'month 2'!$B$2)+('month 2'!$B$2*(O1092-1))),IF(N1092="WON",((((O1092-1)*K1092)*'month 2'!$B$2)+('month 2'!$B$2*(O1092-1))),IF(N1092="PLACED",((((O1092-1)*K1092)*'month 2'!$B$2)-'month 2'!$B$2),IF(K1092=0,-'month 2'!$B$2,IF(K1092=0,-'month 2'!$B$2,-('month 2'!$B$2*2)))))))*D1092))</f>
        <v>0</v>
      </c>
      <c r="S1092">
        <f t="shared" si="21"/>
        <v>1</v>
      </c>
    </row>
    <row r="1093" spans="9:19" ht="15" x14ac:dyDescent="0.2">
      <c r="I1093" s="10"/>
      <c r="J1093" s="10"/>
      <c r="K1093" s="10"/>
      <c r="N1093" s="7"/>
      <c r="O1093" s="19">
        <f>((H1093-1)*(1-(IF(I1093="no",0,'month 2'!$B$3)))+1)</f>
        <v>5.0000000000000044E-2</v>
      </c>
      <c r="P1093" s="19">
        <f t="shared" si="20"/>
        <v>0</v>
      </c>
      <c r="Q10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3" s="20">
        <f>IF(ISBLANK(N1093),,IF(ISBLANK(H1093),,(IF(N1093="WON-EW",((((O1093-1)*K1093)*'month 2'!$B$2)+('month 2'!$B$2*(O1093-1))),IF(N1093="WON",((((O1093-1)*K1093)*'month 2'!$B$2)+('month 2'!$B$2*(O1093-1))),IF(N1093="PLACED",((((O1093-1)*K1093)*'month 2'!$B$2)-'month 2'!$B$2),IF(K1093=0,-'month 2'!$B$2,IF(K1093=0,-'month 2'!$B$2,-('month 2'!$B$2*2)))))))*D1093))</f>
        <v>0</v>
      </c>
      <c r="S1093">
        <f t="shared" si="21"/>
        <v>1</v>
      </c>
    </row>
    <row r="1094" spans="9:19" ht="15" x14ac:dyDescent="0.2">
      <c r="I1094" s="10"/>
      <c r="J1094" s="10"/>
      <c r="K1094" s="10"/>
      <c r="N1094" s="7"/>
      <c r="O1094" s="19">
        <f>((H1094-1)*(1-(IF(I1094="no",0,'month 2'!$B$3)))+1)</f>
        <v>5.0000000000000044E-2</v>
      </c>
      <c r="P1094" s="19">
        <f t="shared" si="20"/>
        <v>0</v>
      </c>
      <c r="Q10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4" s="20">
        <f>IF(ISBLANK(N1094),,IF(ISBLANK(H1094),,(IF(N1094="WON-EW",((((O1094-1)*K1094)*'month 2'!$B$2)+('month 2'!$B$2*(O1094-1))),IF(N1094="WON",((((O1094-1)*K1094)*'month 2'!$B$2)+('month 2'!$B$2*(O1094-1))),IF(N1094="PLACED",((((O1094-1)*K1094)*'month 2'!$B$2)-'month 2'!$B$2),IF(K1094=0,-'month 2'!$B$2,IF(K1094=0,-'month 2'!$B$2,-('month 2'!$B$2*2)))))))*D1094))</f>
        <v>0</v>
      </c>
      <c r="S1094">
        <f t="shared" si="21"/>
        <v>1</v>
      </c>
    </row>
    <row r="1095" spans="9:19" ht="15" x14ac:dyDescent="0.2">
      <c r="I1095" s="10"/>
      <c r="J1095" s="10"/>
      <c r="K1095" s="10"/>
      <c r="N1095" s="7"/>
      <c r="O1095" s="19">
        <f>((H1095-1)*(1-(IF(I1095="no",0,'month 2'!$B$3)))+1)</f>
        <v>5.0000000000000044E-2</v>
      </c>
      <c r="P1095" s="19">
        <f t="shared" si="20"/>
        <v>0</v>
      </c>
      <c r="Q10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5" s="20">
        <f>IF(ISBLANK(N1095),,IF(ISBLANK(H1095),,(IF(N1095="WON-EW",((((O1095-1)*K1095)*'month 2'!$B$2)+('month 2'!$B$2*(O1095-1))),IF(N1095="WON",((((O1095-1)*K1095)*'month 2'!$B$2)+('month 2'!$B$2*(O1095-1))),IF(N1095="PLACED",((((O1095-1)*K1095)*'month 2'!$B$2)-'month 2'!$B$2),IF(K1095=0,-'month 2'!$B$2,IF(K1095=0,-'month 2'!$B$2,-('month 2'!$B$2*2)))))))*D1095))</f>
        <v>0</v>
      </c>
      <c r="S1095">
        <f t="shared" si="21"/>
        <v>1</v>
      </c>
    </row>
    <row r="1096" spans="9:19" ht="15" x14ac:dyDescent="0.2">
      <c r="I1096" s="10"/>
      <c r="J1096" s="10"/>
      <c r="K1096" s="10"/>
      <c r="N1096" s="7"/>
      <c r="O1096" s="19">
        <f>((H1096-1)*(1-(IF(I1096="no",0,'month 2'!$B$3)))+1)</f>
        <v>5.0000000000000044E-2</v>
      </c>
      <c r="P1096" s="19">
        <f t="shared" si="20"/>
        <v>0</v>
      </c>
      <c r="Q10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6" s="20">
        <f>IF(ISBLANK(N1096),,IF(ISBLANK(H1096),,(IF(N1096="WON-EW",((((O1096-1)*K1096)*'month 2'!$B$2)+('month 2'!$B$2*(O1096-1))),IF(N1096="WON",((((O1096-1)*K1096)*'month 2'!$B$2)+('month 2'!$B$2*(O1096-1))),IF(N1096="PLACED",((((O1096-1)*K1096)*'month 2'!$B$2)-'month 2'!$B$2),IF(K1096=0,-'month 2'!$B$2,IF(K1096=0,-'month 2'!$B$2,-('month 2'!$B$2*2)))))))*D1096))</f>
        <v>0</v>
      </c>
      <c r="S1096">
        <f t="shared" si="21"/>
        <v>1</v>
      </c>
    </row>
    <row r="1097" spans="9:19" ht="15" x14ac:dyDescent="0.2">
      <c r="I1097" s="10"/>
      <c r="J1097" s="10"/>
      <c r="K1097" s="10"/>
      <c r="N1097" s="7"/>
      <c r="O1097" s="19">
        <f>((H1097-1)*(1-(IF(I1097="no",0,'month 2'!$B$3)))+1)</f>
        <v>5.0000000000000044E-2</v>
      </c>
      <c r="P1097" s="19">
        <f t="shared" si="20"/>
        <v>0</v>
      </c>
      <c r="Q10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7" s="20">
        <f>IF(ISBLANK(N1097),,IF(ISBLANK(H1097),,(IF(N1097="WON-EW",((((O1097-1)*K1097)*'month 2'!$B$2)+('month 2'!$B$2*(O1097-1))),IF(N1097="WON",((((O1097-1)*K1097)*'month 2'!$B$2)+('month 2'!$B$2*(O1097-1))),IF(N1097="PLACED",((((O1097-1)*K1097)*'month 2'!$B$2)-'month 2'!$B$2),IF(K1097=0,-'month 2'!$B$2,IF(K1097=0,-'month 2'!$B$2,-('month 2'!$B$2*2)))))))*D1097))</f>
        <v>0</v>
      </c>
      <c r="S1097">
        <f t="shared" si="21"/>
        <v>1</v>
      </c>
    </row>
    <row r="1098" spans="9:19" ht="15" x14ac:dyDescent="0.2">
      <c r="I1098" s="10"/>
      <c r="J1098" s="10"/>
      <c r="K1098" s="10"/>
      <c r="N1098" s="7"/>
      <c r="O1098" s="19">
        <f>((H1098-1)*(1-(IF(I1098="no",0,'month 2'!$B$3)))+1)</f>
        <v>5.0000000000000044E-2</v>
      </c>
      <c r="P1098" s="19">
        <f t="shared" si="20"/>
        <v>0</v>
      </c>
      <c r="Q10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8" s="20">
        <f>IF(ISBLANK(N1098),,IF(ISBLANK(H1098),,(IF(N1098="WON-EW",((((O1098-1)*K1098)*'month 2'!$B$2)+('month 2'!$B$2*(O1098-1))),IF(N1098="WON",((((O1098-1)*K1098)*'month 2'!$B$2)+('month 2'!$B$2*(O1098-1))),IF(N1098="PLACED",((((O1098-1)*K1098)*'month 2'!$B$2)-'month 2'!$B$2),IF(K1098=0,-'month 2'!$B$2,IF(K1098=0,-'month 2'!$B$2,-('month 2'!$B$2*2)))))))*D1098))</f>
        <v>0</v>
      </c>
      <c r="S1098">
        <f t="shared" si="21"/>
        <v>1</v>
      </c>
    </row>
    <row r="1099" spans="9:19" ht="15" x14ac:dyDescent="0.2">
      <c r="I1099" s="10"/>
      <c r="J1099" s="10"/>
      <c r="K1099" s="10"/>
      <c r="N1099" s="7"/>
      <c r="O1099" s="19">
        <f>((H1099-1)*(1-(IF(I1099="no",0,'month 2'!$B$3)))+1)</f>
        <v>5.0000000000000044E-2</v>
      </c>
      <c r="P1099" s="19">
        <f t="shared" si="20"/>
        <v>0</v>
      </c>
      <c r="Q10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9" s="20">
        <f>IF(ISBLANK(N1099),,IF(ISBLANK(H1099),,(IF(N1099="WON-EW",((((O1099-1)*K1099)*'month 2'!$B$2)+('month 2'!$B$2*(O1099-1))),IF(N1099="WON",((((O1099-1)*K1099)*'month 2'!$B$2)+('month 2'!$B$2*(O1099-1))),IF(N1099="PLACED",((((O1099-1)*K1099)*'month 2'!$B$2)-'month 2'!$B$2),IF(K1099=0,-'month 2'!$B$2,IF(K1099=0,-'month 2'!$B$2,-('month 2'!$B$2*2)))))))*D1099))</f>
        <v>0</v>
      </c>
      <c r="S1099">
        <f t="shared" si="21"/>
        <v>1</v>
      </c>
    </row>
    <row r="1100" spans="9:19" ht="15" x14ac:dyDescent="0.2">
      <c r="I1100" s="10"/>
      <c r="J1100" s="10"/>
      <c r="K1100" s="10"/>
      <c r="N1100" s="7"/>
      <c r="O1100" s="19">
        <f>((H1100-1)*(1-(IF(I1100="no",0,'month 2'!$B$3)))+1)</f>
        <v>5.0000000000000044E-2</v>
      </c>
      <c r="P1100" s="19">
        <f t="shared" si="20"/>
        <v>0</v>
      </c>
      <c r="Q11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0" s="20">
        <f>IF(ISBLANK(N1100),,IF(ISBLANK(H1100),,(IF(N1100="WON-EW",((((O1100-1)*K1100)*'month 2'!$B$2)+('month 2'!$B$2*(O1100-1))),IF(N1100="WON",((((O1100-1)*K1100)*'month 2'!$B$2)+('month 2'!$B$2*(O1100-1))),IF(N1100="PLACED",((((O1100-1)*K1100)*'month 2'!$B$2)-'month 2'!$B$2),IF(K1100=0,-'month 2'!$B$2,IF(K1100=0,-'month 2'!$B$2,-('month 2'!$B$2*2)))))))*D1100))</f>
        <v>0</v>
      </c>
      <c r="S1100">
        <f t="shared" si="21"/>
        <v>1</v>
      </c>
    </row>
    <row r="1101" spans="9:19" ht="15" x14ac:dyDescent="0.2">
      <c r="I1101" s="10"/>
      <c r="J1101" s="10"/>
      <c r="K1101" s="10"/>
      <c r="N1101" s="7"/>
      <c r="O1101" s="19">
        <f>((H1101-1)*(1-(IF(I1101="no",0,'month 2'!$B$3)))+1)</f>
        <v>5.0000000000000044E-2</v>
      </c>
      <c r="P1101" s="19">
        <f t="shared" si="20"/>
        <v>0</v>
      </c>
      <c r="Q11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1" s="20">
        <f>IF(ISBLANK(N1101),,IF(ISBLANK(H1101),,(IF(N1101="WON-EW",((((O1101-1)*K1101)*'month 2'!$B$2)+('month 2'!$B$2*(O1101-1))),IF(N1101="WON",((((O1101-1)*K1101)*'month 2'!$B$2)+('month 2'!$B$2*(O1101-1))),IF(N1101="PLACED",((((O1101-1)*K1101)*'month 2'!$B$2)-'month 2'!$B$2),IF(K1101=0,-'month 2'!$B$2,IF(K1101=0,-'month 2'!$B$2,-('month 2'!$B$2*2)))))))*D1101))</f>
        <v>0</v>
      </c>
      <c r="S1101">
        <f t="shared" si="21"/>
        <v>1</v>
      </c>
    </row>
    <row r="1102" spans="9:19" ht="15" x14ac:dyDescent="0.2">
      <c r="I1102" s="10"/>
      <c r="J1102" s="10"/>
      <c r="K1102" s="10"/>
      <c r="N1102" s="7"/>
      <c r="O1102" s="19">
        <f>((H1102-1)*(1-(IF(I1102="no",0,'month 2'!$B$3)))+1)</f>
        <v>5.0000000000000044E-2</v>
      </c>
      <c r="P1102" s="19">
        <f t="shared" si="20"/>
        <v>0</v>
      </c>
      <c r="Q11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2" s="20">
        <f>IF(ISBLANK(N1102),,IF(ISBLANK(H1102),,(IF(N1102="WON-EW",((((O1102-1)*K1102)*'month 2'!$B$2)+('month 2'!$B$2*(O1102-1))),IF(N1102="WON",((((O1102-1)*K1102)*'month 2'!$B$2)+('month 2'!$B$2*(O1102-1))),IF(N1102="PLACED",((((O1102-1)*K1102)*'month 2'!$B$2)-'month 2'!$B$2),IF(K1102=0,-'month 2'!$B$2,IF(K1102=0,-'month 2'!$B$2,-('month 2'!$B$2*2)))))))*D1102))</f>
        <v>0</v>
      </c>
      <c r="S1102">
        <f t="shared" si="21"/>
        <v>1</v>
      </c>
    </row>
    <row r="1103" spans="9:19" ht="15" x14ac:dyDescent="0.2">
      <c r="I1103" s="10"/>
      <c r="J1103" s="10"/>
      <c r="K1103" s="10"/>
      <c r="N1103" s="7"/>
      <c r="O1103" s="19">
        <f>((H1103-1)*(1-(IF(I1103="no",0,'month 2'!$B$3)))+1)</f>
        <v>5.0000000000000044E-2</v>
      </c>
      <c r="P1103" s="19">
        <f t="shared" si="20"/>
        <v>0</v>
      </c>
      <c r="Q11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3" s="20">
        <f>IF(ISBLANK(N1103),,IF(ISBLANK(H1103),,(IF(N1103="WON-EW",((((O1103-1)*K1103)*'month 2'!$B$2)+('month 2'!$B$2*(O1103-1))),IF(N1103="WON",((((O1103-1)*K1103)*'month 2'!$B$2)+('month 2'!$B$2*(O1103-1))),IF(N1103="PLACED",((((O1103-1)*K1103)*'month 2'!$B$2)-'month 2'!$B$2),IF(K1103=0,-'month 2'!$B$2,IF(K1103=0,-'month 2'!$B$2,-('month 2'!$B$2*2)))))))*D1103))</f>
        <v>0</v>
      </c>
      <c r="S1103">
        <f t="shared" si="21"/>
        <v>1</v>
      </c>
    </row>
    <row r="1104" spans="9:19" ht="15" x14ac:dyDescent="0.2">
      <c r="I1104" s="10"/>
      <c r="J1104" s="10"/>
      <c r="K1104" s="10"/>
      <c r="N1104" s="7"/>
      <c r="O1104" s="19">
        <f>((H1104-1)*(1-(IF(I1104="no",0,'month 2'!$B$3)))+1)</f>
        <v>5.0000000000000044E-2</v>
      </c>
      <c r="P1104" s="19">
        <f t="shared" si="20"/>
        <v>0</v>
      </c>
      <c r="Q11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4" s="20">
        <f>IF(ISBLANK(N1104),,IF(ISBLANK(H1104),,(IF(N1104="WON-EW",((((O1104-1)*K1104)*'month 2'!$B$2)+('month 2'!$B$2*(O1104-1))),IF(N1104="WON",((((O1104-1)*K1104)*'month 2'!$B$2)+('month 2'!$B$2*(O1104-1))),IF(N1104="PLACED",((((O1104-1)*K1104)*'month 2'!$B$2)-'month 2'!$B$2),IF(K1104=0,-'month 2'!$B$2,IF(K1104=0,-'month 2'!$B$2,-('month 2'!$B$2*2)))))))*D1104))</f>
        <v>0</v>
      </c>
      <c r="S1104">
        <f t="shared" si="21"/>
        <v>1</v>
      </c>
    </row>
    <row r="1105" spans="9:19" ht="15" x14ac:dyDescent="0.2">
      <c r="I1105" s="10"/>
      <c r="J1105" s="10"/>
      <c r="K1105" s="10"/>
      <c r="N1105" s="7"/>
      <c r="O1105" s="19">
        <f>((H1105-1)*(1-(IF(I1105="no",0,'month 2'!$B$3)))+1)</f>
        <v>5.0000000000000044E-2</v>
      </c>
      <c r="P1105" s="19">
        <f t="shared" si="20"/>
        <v>0</v>
      </c>
      <c r="Q11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5" s="20">
        <f>IF(ISBLANK(N1105),,IF(ISBLANK(H1105),,(IF(N1105="WON-EW",((((O1105-1)*K1105)*'month 2'!$B$2)+('month 2'!$B$2*(O1105-1))),IF(N1105="WON",((((O1105-1)*K1105)*'month 2'!$B$2)+('month 2'!$B$2*(O1105-1))),IF(N1105="PLACED",((((O1105-1)*K1105)*'month 2'!$B$2)-'month 2'!$B$2),IF(K1105=0,-'month 2'!$B$2,IF(K1105=0,-'month 2'!$B$2,-('month 2'!$B$2*2)))))))*D1105))</f>
        <v>0</v>
      </c>
      <c r="S1105">
        <f t="shared" si="21"/>
        <v>1</v>
      </c>
    </row>
    <row r="1106" spans="9:19" ht="15" x14ac:dyDescent="0.2">
      <c r="I1106" s="10"/>
      <c r="J1106" s="10"/>
      <c r="K1106" s="10"/>
      <c r="N1106" s="7"/>
      <c r="O1106" s="19">
        <f>((H1106-1)*(1-(IF(I1106="no",0,'month 2'!$B$3)))+1)</f>
        <v>5.0000000000000044E-2</v>
      </c>
      <c r="P1106" s="19">
        <f t="shared" si="20"/>
        <v>0</v>
      </c>
      <c r="Q11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6" s="20">
        <f>IF(ISBLANK(N1106),,IF(ISBLANK(H1106),,(IF(N1106="WON-EW",((((O1106-1)*K1106)*'month 2'!$B$2)+('month 2'!$B$2*(O1106-1))),IF(N1106="WON",((((O1106-1)*K1106)*'month 2'!$B$2)+('month 2'!$B$2*(O1106-1))),IF(N1106="PLACED",((((O1106-1)*K1106)*'month 2'!$B$2)-'month 2'!$B$2),IF(K1106=0,-'month 2'!$B$2,IF(K1106=0,-'month 2'!$B$2,-('month 2'!$B$2*2)))))))*D1106))</f>
        <v>0</v>
      </c>
      <c r="S1106">
        <f t="shared" si="21"/>
        <v>1</v>
      </c>
    </row>
    <row r="1107" spans="9:19" ht="15" x14ac:dyDescent="0.2">
      <c r="I1107" s="10"/>
      <c r="J1107" s="10"/>
      <c r="K1107" s="10"/>
      <c r="N1107" s="7"/>
      <c r="O1107" s="19">
        <f>((H1107-1)*(1-(IF(I1107="no",0,'month 2'!$B$3)))+1)</f>
        <v>5.0000000000000044E-2</v>
      </c>
      <c r="P1107" s="19">
        <f t="shared" si="20"/>
        <v>0</v>
      </c>
      <c r="Q11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7" s="20">
        <f>IF(ISBLANK(N1107),,IF(ISBLANK(H1107),,(IF(N1107="WON-EW",((((O1107-1)*K1107)*'month 2'!$B$2)+('month 2'!$B$2*(O1107-1))),IF(N1107="WON",((((O1107-1)*K1107)*'month 2'!$B$2)+('month 2'!$B$2*(O1107-1))),IF(N1107="PLACED",((((O1107-1)*K1107)*'month 2'!$B$2)-'month 2'!$B$2),IF(K1107=0,-'month 2'!$B$2,IF(K1107=0,-'month 2'!$B$2,-('month 2'!$B$2*2)))))))*D1107))</f>
        <v>0</v>
      </c>
      <c r="S1107">
        <f t="shared" si="21"/>
        <v>1</v>
      </c>
    </row>
    <row r="1108" spans="9:19" ht="15" x14ac:dyDescent="0.2">
      <c r="I1108" s="10"/>
      <c r="J1108" s="10"/>
      <c r="K1108" s="10"/>
      <c r="N1108" s="7"/>
      <c r="O1108" s="19">
        <f>((H1108-1)*(1-(IF(I1108="no",0,'month 2'!$B$3)))+1)</f>
        <v>5.0000000000000044E-2</v>
      </c>
      <c r="P1108" s="19">
        <f t="shared" si="20"/>
        <v>0</v>
      </c>
      <c r="Q11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8" s="20">
        <f>IF(ISBLANK(N1108),,IF(ISBLANK(H1108),,(IF(N1108="WON-EW",((((O1108-1)*K1108)*'month 2'!$B$2)+('month 2'!$B$2*(O1108-1))),IF(N1108="WON",((((O1108-1)*K1108)*'month 2'!$B$2)+('month 2'!$B$2*(O1108-1))),IF(N1108="PLACED",((((O1108-1)*K1108)*'month 2'!$B$2)-'month 2'!$B$2),IF(K1108=0,-'month 2'!$B$2,IF(K1108=0,-'month 2'!$B$2,-('month 2'!$B$2*2)))))))*D1108))</f>
        <v>0</v>
      </c>
      <c r="S1108">
        <f t="shared" si="21"/>
        <v>1</v>
      </c>
    </row>
    <row r="1109" spans="9:19" ht="15" x14ac:dyDescent="0.2">
      <c r="I1109" s="10"/>
      <c r="J1109" s="10"/>
      <c r="K1109" s="10"/>
      <c r="N1109" s="7"/>
      <c r="O1109" s="19">
        <f>((H1109-1)*(1-(IF(I1109="no",0,'month 2'!$B$3)))+1)</f>
        <v>5.0000000000000044E-2</v>
      </c>
      <c r="P1109" s="19">
        <f t="shared" si="20"/>
        <v>0</v>
      </c>
      <c r="Q11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9" s="20">
        <f>IF(ISBLANK(N1109),,IF(ISBLANK(H1109),,(IF(N1109="WON-EW",((((O1109-1)*K1109)*'month 2'!$B$2)+('month 2'!$B$2*(O1109-1))),IF(N1109="WON",((((O1109-1)*K1109)*'month 2'!$B$2)+('month 2'!$B$2*(O1109-1))),IF(N1109="PLACED",((((O1109-1)*K1109)*'month 2'!$B$2)-'month 2'!$B$2),IF(K1109=0,-'month 2'!$B$2,IF(K1109=0,-'month 2'!$B$2,-('month 2'!$B$2*2)))))))*D1109))</f>
        <v>0</v>
      </c>
      <c r="S1109">
        <f t="shared" si="21"/>
        <v>1</v>
      </c>
    </row>
    <row r="1110" spans="9:19" ht="15" x14ac:dyDescent="0.2">
      <c r="I1110" s="10"/>
      <c r="J1110" s="10"/>
      <c r="K1110" s="10"/>
      <c r="N1110" s="7"/>
      <c r="O1110" s="19">
        <f>((H1110-1)*(1-(IF(I1110="no",0,'month 2'!$B$3)))+1)</f>
        <v>5.0000000000000044E-2</v>
      </c>
      <c r="P1110" s="19">
        <f t="shared" si="20"/>
        <v>0</v>
      </c>
      <c r="Q11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0" s="20">
        <f>IF(ISBLANK(N1110),,IF(ISBLANK(H1110),,(IF(N1110="WON-EW",((((O1110-1)*K1110)*'month 2'!$B$2)+('month 2'!$B$2*(O1110-1))),IF(N1110="WON",((((O1110-1)*K1110)*'month 2'!$B$2)+('month 2'!$B$2*(O1110-1))),IF(N1110="PLACED",((((O1110-1)*K1110)*'month 2'!$B$2)-'month 2'!$B$2),IF(K1110=0,-'month 2'!$B$2,IF(K1110=0,-'month 2'!$B$2,-('month 2'!$B$2*2)))))))*D1110))</f>
        <v>0</v>
      </c>
      <c r="S1110">
        <f t="shared" si="21"/>
        <v>1</v>
      </c>
    </row>
    <row r="1111" spans="9:19" ht="15" x14ac:dyDescent="0.2">
      <c r="I1111" s="10"/>
      <c r="J1111" s="10"/>
      <c r="K1111" s="10"/>
      <c r="N1111" s="7"/>
      <c r="O1111" s="19">
        <f>((H1111-1)*(1-(IF(I1111="no",0,'month 2'!$B$3)))+1)</f>
        <v>5.0000000000000044E-2</v>
      </c>
      <c r="P1111" s="19">
        <f t="shared" si="20"/>
        <v>0</v>
      </c>
      <c r="Q11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1" s="20">
        <f>IF(ISBLANK(N1111),,IF(ISBLANK(H1111),,(IF(N1111="WON-EW",((((O1111-1)*K1111)*'month 2'!$B$2)+('month 2'!$B$2*(O1111-1))),IF(N1111="WON",((((O1111-1)*K1111)*'month 2'!$B$2)+('month 2'!$B$2*(O1111-1))),IF(N1111="PLACED",((((O1111-1)*K1111)*'month 2'!$B$2)-'month 2'!$B$2),IF(K1111=0,-'month 2'!$B$2,IF(K1111=0,-'month 2'!$B$2,-('month 2'!$B$2*2)))))))*D1111))</f>
        <v>0</v>
      </c>
      <c r="S1111">
        <f t="shared" si="21"/>
        <v>1</v>
      </c>
    </row>
    <row r="1112" spans="9:19" ht="15" x14ac:dyDescent="0.2">
      <c r="I1112" s="10"/>
      <c r="J1112" s="10"/>
      <c r="K1112" s="10"/>
      <c r="N1112" s="7"/>
      <c r="O1112" s="19">
        <f>((H1112-1)*(1-(IF(I1112="no",0,'month 2'!$B$3)))+1)</f>
        <v>5.0000000000000044E-2</v>
      </c>
      <c r="P1112" s="19">
        <f t="shared" si="20"/>
        <v>0</v>
      </c>
      <c r="Q11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2" s="20">
        <f>IF(ISBLANK(N1112),,IF(ISBLANK(H1112),,(IF(N1112="WON-EW",((((O1112-1)*K1112)*'month 2'!$B$2)+('month 2'!$B$2*(O1112-1))),IF(N1112="WON",((((O1112-1)*K1112)*'month 2'!$B$2)+('month 2'!$B$2*(O1112-1))),IF(N1112="PLACED",((((O1112-1)*K1112)*'month 2'!$B$2)-'month 2'!$B$2),IF(K1112=0,-'month 2'!$B$2,IF(K1112=0,-'month 2'!$B$2,-('month 2'!$B$2*2)))))))*D1112))</f>
        <v>0</v>
      </c>
      <c r="S1112">
        <f t="shared" si="21"/>
        <v>1</v>
      </c>
    </row>
    <row r="1113" spans="9:19" ht="15" x14ac:dyDescent="0.2">
      <c r="I1113" s="10"/>
      <c r="J1113" s="10"/>
      <c r="K1113" s="10"/>
      <c r="N1113" s="7"/>
      <c r="O1113" s="19">
        <f>((H1113-1)*(1-(IF(I1113="no",0,'month 2'!$B$3)))+1)</f>
        <v>5.0000000000000044E-2</v>
      </c>
      <c r="P1113" s="19">
        <f t="shared" si="20"/>
        <v>0</v>
      </c>
      <c r="Q11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3" s="20">
        <f>IF(ISBLANK(N1113),,IF(ISBLANK(H1113),,(IF(N1113="WON-EW",((((O1113-1)*K1113)*'month 2'!$B$2)+('month 2'!$B$2*(O1113-1))),IF(N1113="WON",((((O1113-1)*K1113)*'month 2'!$B$2)+('month 2'!$B$2*(O1113-1))),IF(N1113="PLACED",((((O1113-1)*K1113)*'month 2'!$B$2)-'month 2'!$B$2),IF(K1113=0,-'month 2'!$B$2,IF(K1113=0,-'month 2'!$B$2,-('month 2'!$B$2*2)))))))*D1113))</f>
        <v>0</v>
      </c>
      <c r="S1113">
        <f t="shared" si="21"/>
        <v>1</v>
      </c>
    </row>
    <row r="1114" spans="9:19" ht="15" x14ac:dyDescent="0.2">
      <c r="I1114" s="10"/>
      <c r="J1114" s="10"/>
      <c r="K1114" s="10"/>
      <c r="N1114" s="7"/>
      <c r="O1114" s="19">
        <f>((H1114-1)*(1-(IF(I1114="no",0,'month 2'!$B$3)))+1)</f>
        <v>5.0000000000000044E-2</v>
      </c>
      <c r="P1114" s="19">
        <f t="shared" si="20"/>
        <v>0</v>
      </c>
      <c r="Q11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4" s="20">
        <f>IF(ISBLANK(N1114),,IF(ISBLANK(H1114),,(IF(N1114="WON-EW",((((O1114-1)*K1114)*'month 2'!$B$2)+('month 2'!$B$2*(O1114-1))),IF(N1114="WON",((((O1114-1)*K1114)*'month 2'!$B$2)+('month 2'!$B$2*(O1114-1))),IF(N1114="PLACED",((((O1114-1)*K1114)*'month 2'!$B$2)-'month 2'!$B$2),IF(K1114=0,-'month 2'!$B$2,IF(K1114=0,-'month 2'!$B$2,-('month 2'!$B$2*2)))))))*D1114))</f>
        <v>0</v>
      </c>
      <c r="S1114">
        <f t="shared" si="21"/>
        <v>1</v>
      </c>
    </row>
    <row r="1115" spans="9:19" ht="15" x14ac:dyDescent="0.2">
      <c r="I1115" s="10"/>
      <c r="J1115" s="10"/>
      <c r="K1115" s="10"/>
      <c r="N1115" s="7"/>
      <c r="O1115" s="19">
        <f>((H1115-1)*(1-(IF(I1115="no",0,'month 2'!$B$3)))+1)</f>
        <v>5.0000000000000044E-2</v>
      </c>
      <c r="P1115" s="19">
        <f t="shared" si="20"/>
        <v>0</v>
      </c>
      <c r="Q11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5" s="20">
        <f>IF(ISBLANK(N1115),,IF(ISBLANK(H1115),,(IF(N1115="WON-EW",((((O1115-1)*K1115)*'month 2'!$B$2)+('month 2'!$B$2*(O1115-1))),IF(N1115="WON",((((O1115-1)*K1115)*'month 2'!$B$2)+('month 2'!$B$2*(O1115-1))),IF(N1115="PLACED",((((O1115-1)*K1115)*'month 2'!$B$2)-'month 2'!$B$2),IF(K1115=0,-'month 2'!$B$2,IF(K1115=0,-'month 2'!$B$2,-('month 2'!$B$2*2)))))))*D1115))</f>
        <v>0</v>
      </c>
      <c r="S1115">
        <f t="shared" si="21"/>
        <v>1</v>
      </c>
    </row>
    <row r="1116" spans="9:19" ht="15" x14ac:dyDescent="0.2">
      <c r="I1116" s="10"/>
      <c r="J1116" s="10"/>
      <c r="K1116" s="10"/>
      <c r="N1116" s="7"/>
      <c r="O1116" s="19">
        <f>((H1116-1)*(1-(IF(I1116="no",0,'month 2'!$B$3)))+1)</f>
        <v>5.0000000000000044E-2</v>
      </c>
      <c r="P1116" s="19">
        <f t="shared" si="20"/>
        <v>0</v>
      </c>
      <c r="Q11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6" s="20">
        <f>IF(ISBLANK(N1116),,IF(ISBLANK(H1116),,(IF(N1116="WON-EW",((((O1116-1)*K1116)*'month 2'!$B$2)+('month 2'!$B$2*(O1116-1))),IF(N1116="WON",((((O1116-1)*K1116)*'month 2'!$B$2)+('month 2'!$B$2*(O1116-1))),IF(N1116="PLACED",((((O1116-1)*K1116)*'month 2'!$B$2)-'month 2'!$B$2),IF(K1116=0,-'month 2'!$B$2,IF(K1116=0,-'month 2'!$B$2,-('month 2'!$B$2*2)))))))*D1116))</f>
        <v>0</v>
      </c>
      <c r="S1116">
        <f t="shared" si="21"/>
        <v>1</v>
      </c>
    </row>
    <row r="1117" spans="9:19" ht="15" x14ac:dyDescent="0.2">
      <c r="I1117" s="10"/>
      <c r="J1117" s="10"/>
      <c r="K1117" s="10"/>
      <c r="N1117" s="7"/>
      <c r="O1117" s="19">
        <f>((H1117-1)*(1-(IF(I1117="no",0,'month 2'!$B$3)))+1)</f>
        <v>5.0000000000000044E-2</v>
      </c>
      <c r="P1117" s="19">
        <f t="shared" si="20"/>
        <v>0</v>
      </c>
      <c r="Q11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7" s="20">
        <f>IF(ISBLANK(N1117),,IF(ISBLANK(H1117),,(IF(N1117="WON-EW",((((O1117-1)*K1117)*'month 2'!$B$2)+('month 2'!$B$2*(O1117-1))),IF(N1117="WON",((((O1117-1)*K1117)*'month 2'!$B$2)+('month 2'!$B$2*(O1117-1))),IF(N1117="PLACED",((((O1117-1)*K1117)*'month 2'!$B$2)-'month 2'!$B$2),IF(K1117=0,-'month 2'!$B$2,IF(K1117=0,-'month 2'!$B$2,-('month 2'!$B$2*2)))))))*D1117))</f>
        <v>0</v>
      </c>
      <c r="S1117">
        <f t="shared" si="21"/>
        <v>1</v>
      </c>
    </row>
    <row r="1118" spans="9:19" ht="15" x14ac:dyDescent="0.2">
      <c r="I1118" s="10"/>
      <c r="J1118" s="10"/>
      <c r="K1118" s="10"/>
      <c r="N1118" s="7"/>
      <c r="O1118" s="19">
        <f>((H1118-1)*(1-(IF(I1118="no",0,'month 2'!$B$3)))+1)</f>
        <v>5.0000000000000044E-2</v>
      </c>
      <c r="P1118" s="19">
        <f t="shared" si="20"/>
        <v>0</v>
      </c>
      <c r="Q11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8" s="20">
        <f>IF(ISBLANK(N1118),,IF(ISBLANK(H1118),,(IF(N1118="WON-EW",((((O1118-1)*K1118)*'month 2'!$B$2)+('month 2'!$B$2*(O1118-1))),IF(N1118="WON",((((O1118-1)*K1118)*'month 2'!$B$2)+('month 2'!$B$2*(O1118-1))),IF(N1118="PLACED",((((O1118-1)*K1118)*'month 2'!$B$2)-'month 2'!$B$2),IF(K1118=0,-'month 2'!$B$2,IF(K1118=0,-'month 2'!$B$2,-('month 2'!$B$2*2)))))))*D1118))</f>
        <v>0</v>
      </c>
      <c r="S1118">
        <f t="shared" si="21"/>
        <v>1</v>
      </c>
    </row>
    <row r="1119" spans="9:19" ht="15" x14ac:dyDescent="0.2">
      <c r="I1119" s="10"/>
      <c r="J1119" s="10"/>
      <c r="K1119" s="10"/>
      <c r="N1119" s="7"/>
      <c r="O1119" s="19">
        <f>((H1119-1)*(1-(IF(I1119="no",0,'month 2'!$B$3)))+1)</f>
        <v>5.0000000000000044E-2</v>
      </c>
      <c r="P1119" s="19">
        <f t="shared" si="20"/>
        <v>0</v>
      </c>
      <c r="Q11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9" s="20">
        <f>IF(ISBLANK(N1119),,IF(ISBLANK(H1119),,(IF(N1119="WON-EW",((((O1119-1)*K1119)*'month 2'!$B$2)+('month 2'!$B$2*(O1119-1))),IF(N1119="WON",((((O1119-1)*K1119)*'month 2'!$B$2)+('month 2'!$B$2*(O1119-1))),IF(N1119="PLACED",((((O1119-1)*K1119)*'month 2'!$B$2)-'month 2'!$B$2),IF(K1119=0,-'month 2'!$B$2,IF(K1119=0,-'month 2'!$B$2,-('month 2'!$B$2*2)))))))*D1119))</f>
        <v>0</v>
      </c>
      <c r="S1119">
        <f t="shared" si="21"/>
        <v>1</v>
      </c>
    </row>
    <row r="1120" spans="9:19" ht="15" x14ac:dyDescent="0.2">
      <c r="I1120" s="10"/>
      <c r="J1120" s="10"/>
      <c r="K1120" s="10"/>
      <c r="N1120" s="7"/>
      <c r="O1120" s="19">
        <f>((H1120-1)*(1-(IF(I1120="no",0,'month 2'!$B$3)))+1)</f>
        <v>5.0000000000000044E-2</v>
      </c>
      <c r="P1120" s="19">
        <f t="shared" si="20"/>
        <v>0</v>
      </c>
      <c r="Q11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0" s="20">
        <f>IF(ISBLANK(N1120),,IF(ISBLANK(H1120),,(IF(N1120="WON-EW",((((O1120-1)*K1120)*'month 2'!$B$2)+('month 2'!$B$2*(O1120-1))),IF(N1120="WON",((((O1120-1)*K1120)*'month 2'!$B$2)+('month 2'!$B$2*(O1120-1))),IF(N1120="PLACED",((((O1120-1)*K1120)*'month 2'!$B$2)-'month 2'!$B$2),IF(K1120=0,-'month 2'!$B$2,IF(K1120=0,-'month 2'!$B$2,-('month 2'!$B$2*2)))))))*D1120))</f>
        <v>0</v>
      </c>
      <c r="S1120">
        <f t="shared" si="21"/>
        <v>1</v>
      </c>
    </row>
    <row r="1121" spans="9:19" ht="15" x14ac:dyDescent="0.2">
      <c r="I1121" s="10"/>
      <c r="J1121" s="10"/>
      <c r="K1121" s="10"/>
      <c r="N1121" s="7"/>
      <c r="O1121" s="19">
        <f>((H1121-1)*(1-(IF(I1121="no",0,'month 2'!$B$3)))+1)</f>
        <v>5.0000000000000044E-2</v>
      </c>
      <c r="P1121" s="19">
        <f t="shared" si="20"/>
        <v>0</v>
      </c>
      <c r="Q11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1" s="20">
        <f>IF(ISBLANK(N1121),,IF(ISBLANK(H1121),,(IF(N1121="WON-EW",((((O1121-1)*K1121)*'month 2'!$B$2)+('month 2'!$B$2*(O1121-1))),IF(N1121="WON",((((O1121-1)*K1121)*'month 2'!$B$2)+('month 2'!$B$2*(O1121-1))),IF(N1121="PLACED",((((O1121-1)*K1121)*'month 2'!$B$2)-'month 2'!$B$2),IF(K1121=0,-'month 2'!$B$2,IF(K1121=0,-'month 2'!$B$2,-('month 2'!$B$2*2)))))))*D1121))</f>
        <v>0</v>
      </c>
      <c r="S1121">
        <f t="shared" si="21"/>
        <v>1</v>
      </c>
    </row>
    <row r="1122" spans="9:19" ht="15" x14ac:dyDescent="0.2">
      <c r="I1122" s="10"/>
      <c r="J1122" s="10"/>
      <c r="K1122" s="10"/>
      <c r="N1122" s="7"/>
      <c r="O1122" s="19">
        <f>((H1122-1)*(1-(IF(I1122="no",0,'month 2'!$B$3)))+1)</f>
        <v>5.0000000000000044E-2</v>
      </c>
      <c r="P1122" s="19">
        <f t="shared" si="20"/>
        <v>0</v>
      </c>
      <c r="Q11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2" s="20">
        <f>IF(ISBLANK(N1122),,IF(ISBLANK(H1122),,(IF(N1122="WON-EW",((((O1122-1)*K1122)*'month 2'!$B$2)+('month 2'!$B$2*(O1122-1))),IF(N1122="WON",((((O1122-1)*K1122)*'month 2'!$B$2)+('month 2'!$B$2*(O1122-1))),IF(N1122="PLACED",((((O1122-1)*K1122)*'month 2'!$B$2)-'month 2'!$B$2),IF(K1122=0,-'month 2'!$B$2,IF(K1122=0,-'month 2'!$B$2,-('month 2'!$B$2*2)))))))*D1122))</f>
        <v>0</v>
      </c>
      <c r="S1122">
        <f t="shared" si="21"/>
        <v>1</v>
      </c>
    </row>
    <row r="1123" spans="9:19" ht="15" x14ac:dyDescent="0.2">
      <c r="I1123" s="10"/>
      <c r="J1123" s="10"/>
      <c r="K1123" s="10"/>
      <c r="N1123" s="7"/>
      <c r="O1123" s="19">
        <f>((H1123-1)*(1-(IF(I1123="no",0,'month 2'!$B$3)))+1)</f>
        <v>5.0000000000000044E-2</v>
      </c>
      <c r="P1123" s="19">
        <f t="shared" si="20"/>
        <v>0</v>
      </c>
      <c r="Q11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3" s="20">
        <f>IF(ISBLANK(N1123),,IF(ISBLANK(H1123),,(IF(N1123="WON-EW",((((O1123-1)*K1123)*'month 2'!$B$2)+('month 2'!$B$2*(O1123-1))),IF(N1123="WON",((((O1123-1)*K1123)*'month 2'!$B$2)+('month 2'!$B$2*(O1123-1))),IF(N1123="PLACED",((((O1123-1)*K1123)*'month 2'!$B$2)-'month 2'!$B$2),IF(K1123=0,-'month 2'!$B$2,IF(K1123=0,-'month 2'!$B$2,-('month 2'!$B$2*2)))))))*D1123))</f>
        <v>0</v>
      </c>
      <c r="S1123">
        <f t="shared" si="21"/>
        <v>1</v>
      </c>
    </row>
    <row r="1124" spans="9:19" ht="15" x14ac:dyDescent="0.2">
      <c r="I1124" s="10"/>
      <c r="J1124" s="10"/>
      <c r="K1124" s="10"/>
      <c r="N1124" s="7"/>
      <c r="O1124" s="19">
        <f>((H1124-1)*(1-(IF(I1124="no",0,'month 2'!$B$3)))+1)</f>
        <v>5.0000000000000044E-2</v>
      </c>
      <c r="P1124" s="19">
        <f t="shared" si="20"/>
        <v>0</v>
      </c>
      <c r="Q11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4" s="20">
        <f>IF(ISBLANK(N1124),,IF(ISBLANK(H1124),,(IF(N1124="WON-EW",((((O1124-1)*K1124)*'month 2'!$B$2)+('month 2'!$B$2*(O1124-1))),IF(N1124="WON",((((O1124-1)*K1124)*'month 2'!$B$2)+('month 2'!$B$2*(O1124-1))),IF(N1124="PLACED",((((O1124-1)*K1124)*'month 2'!$B$2)-'month 2'!$B$2),IF(K1124=0,-'month 2'!$B$2,IF(K1124=0,-'month 2'!$B$2,-('month 2'!$B$2*2)))))))*D1124))</f>
        <v>0</v>
      </c>
      <c r="S1124">
        <f t="shared" si="21"/>
        <v>1</v>
      </c>
    </row>
    <row r="1125" spans="9:19" ht="15" x14ac:dyDescent="0.2">
      <c r="I1125" s="10"/>
      <c r="J1125" s="10"/>
      <c r="K1125" s="10"/>
      <c r="N1125" s="7"/>
      <c r="O1125" s="19">
        <f>((H1125-1)*(1-(IF(I1125="no",0,'month 2'!$B$3)))+1)</f>
        <v>5.0000000000000044E-2</v>
      </c>
      <c r="P1125" s="19">
        <f t="shared" si="20"/>
        <v>0</v>
      </c>
      <c r="Q11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5" s="20">
        <f>IF(ISBLANK(N1125),,IF(ISBLANK(H1125),,(IF(N1125="WON-EW",((((O1125-1)*K1125)*'month 2'!$B$2)+('month 2'!$B$2*(O1125-1))),IF(N1125="WON",((((O1125-1)*K1125)*'month 2'!$B$2)+('month 2'!$B$2*(O1125-1))),IF(N1125="PLACED",((((O1125-1)*K1125)*'month 2'!$B$2)-'month 2'!$B$2),IF(K1125=0,-'month 2'!$B$2,IF(K1125=0,-'month 2'!$B$2,-('month 2'!$B$2*2)))))))*D1125))</f>
        <v>0</v>
      </c>
      <c r="S1125">
        <f t="shared" si="21"/>
        <v>1</v>
      </c>
    </row>
    <row r="1126" spans="9:19" ht="15" x14ac:dyDescent="0.2">
      <c r="I1126" s="10"/>
      <c r="J1126" s="10"/>
      <c r="K1126" s="10"/>
      <c r="N1126" s="7"/>
      <c r="O1126" s="19">
        <f>((H1126-1)*(1-(IF(I1126="no",0,'month 2'!$B$3)))+1)</f>
        <v>5.0000000000000044E-2</v>
      </c>
      <c r="P1126" s="19">
        <f t="shared" si="20"/>
        <v>0</v>
      </c>
      <c r="Q11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6" s="20">
        <f>IF(ISBLANK(N1126),,IF(ISBLANK(H1126),,(IF(N1126="WON-EW",((((O1126-1)*K1126)*'month 2'!$B$2)+('month 2'!$B$2*(O1126-1))),IF(N1126="WON",((((O1126-1)*K1126)*'month 2'!$B$2)+('month 2'!$B$2*(O1126-1))),IF(N1126="PLACED",((((O1126-1)*K1126)*'month 2'!$B$2)-'month 2'!$B$2),IF(K1126=0,-'month 2'!$B$2,IF(K1126=0,-'month 2'!$B$2,-('month 2'!$B$2*2)))))))*D1126))</f>
        <v>0</v>
      </c>
      <c r="S1126">
        <f t="shared" si="21"/>
        <v>1</v>
      </c>
    </row>
    <row r="1127" spans="9:19" ht="15" x14ac:dyDescent="0.2">
      <c r="I1127" s="10"/>
      <c r="J1127" s="10"/>
      <c r="K1127" s="10"/>
      <c r="N1127" s="7"/>
      <c r="O1127" s="19">
        <f>((H1127-1)*(1-(IF(I1127="no",0,'month 2'!$B$3)))+1)</f>
        <v>5.0000000000000044E-2</v>
      </c>
      <c r="P1127" s="19">
        <f t="shared" si="20"/>
        <v>0</v>
      </c>
      <c r="Q11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7" s="20">
        <f>IF(ISBLANK(N1127),,IF(ISBLANK(H1127),,(IF(N1127="WON-EW",((((O1127-1)*K1127)*'month 2'!$B$2)+('month 2'!$B$2*(O1127-1))),IF(N1127="WON",((((O1127-1)*K1127)*'month 2'!$B$2)+('month 2'!$B$2*(O1127-1))),IF(N1127="PLACED",((((O1127-1)*K1127)*'month 2'!$B$2)-'month 2'!$B$2),IF(K1127=0,-'month 2'!$B$2,IF(K1127=0,-'month 2'!$B$2,-('month 2'!$B$2*2)))))))*D1127))</f>
        <v>0</v>
      </c>
      <c r="S1127">
        <f t="shared" si="21"/>
        <v>1</v>
      </c>
    </row>
    <row r="1128" spans="9:19" ht="15" x14ac:dyDescent="0.2">
      <c r="I1128" s="10"/>
      <c r="J1128" s="10"/>
      <c r="K1128" s="10"/>
      <c r="N1128" s="7"/>
      <c r="O1128" s="19">
        <f>((H1128-1)*(1-(IF(I1128="no",0,'month 2'!$B$3)))+1)</f>
        <v>5.0000000000000044E-2</v>
      </c>
      <c r="P1128" s="19">
        <f t="shared" si="20"/>
        <v>0</v>
      </c>
      <c r="Q11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8" s="20">
        <f>IF(ISBLANK(N1128),,IF(ISBLANK(H1128),,(IF(N1128="WON-EW",((((O1128-1)*K1128)*'month 2'!$B$2)+('month 2'!$B$2*(O1128-1))),IF(N1128="WON",((((O1128-1)*K1128)*'month 2'!$B$2)+('month 2'!$B$2*(O1128-1))),IF(N1128="PLACED",((((O1128-1)*K1128)*'month 2'!$B$2)-'month 2'!$B$2),IF(K1128=0,-'month 2'!$B$2,IF(K1128=0,-'month 2'!$B$2,-('month 2'!$B$2*2)))))))*D1128))</f>
        <v>0</v>
      </c>
      <c r="S1128">
        <f t="shared" si="21"/>
        <v>1</v>
      </c>
    </row>
    <row r="1129" spans="9:19" ht="15" x14ac:dyDescent="0.2">
      <c r="I1129" s="10"/>
      <c r="J1129" s="10"/>
      <c r="K1129" s="10"/>
      <c r="N1129" s="7"/>
      <c r="O1129" s="19">
        <f>((H1129-1)*(1-(IF(I1129="no",0,'month 2'!$B$3)))+1)</f>
        <v>5.0000000000000044E-2</v>
      </c>
      <c r="P1129" s="19">
        <f t="shared" si="20"/>
        <v>0</v>
      </c>
      <c r="Q11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9" s="20">
        <f>IF(ISBLANK(N1129),,IF(ISBLANK(H1129),,(IF(N1129="WON-EW",((((O1129-1)*K1129)*'month 2'!$B$2)+('month 2'!$B$2*(O1129-1))),IF(N1129="WON",((((O1129-1)*K1129)*'month 2'!$B$2)+('month 2'!$B$2*(O1129-1))),IF(N1129="PLACED",((((O1129-1)*K1129)*'month 2'!$B$2)-'month 2'!$B$2),IF(K1129=0,-'month 2'!$B$2,IF(K1129=0,-'month 2'!$B$2,-('month 2'!$B$2*2)))))))*D1129))</f>
        <v>0</v>
      </c>
      <c r="S1129">
        <f t="shared" si="21"/>
        <v>1</v>
      </c>
    </row>
    <row r="1130" spans="9:19" ht="15" x14ac:dyDescent="0.2">
      <c r="I1130" s="10"/>
      <c r="J1130" s="10"/>
      <c r="K1130" s="10"/>
      <c r="N1130" s="7"/>
      <c r="O1130" s="19">
        <f>((H1130-1)*(1-(IF(I1130="no",0,'month 2'!$B$3)))+1)</f>
        <v>5.0000000000000044E-2</v>
      </c>
      <c r="P1130" s="19">
        <f t="shared" si="20"/>
        <v>0</v>
      </c>
      <c r="Q11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0" s="20">
        <f>IF(ISBLANK(N1130),,IF(ISBLANK(H1130),,(IF(N1130="WON-EW",((((O1130-1)*K1130)*'month 2'!$B$2)+('month 2'!$B$2*(O1130-1))),IF(N1130="WON",((((O1130-1)*K1130)*'month 2'!$B$2)+('month 2'!$B$2*(O1130-1))),IF(N1130="PLACED",((((O1130-1)*K1130)*'month 2'!$B$2)-'month 2'!$B$2),IF(K1130=0,-'month 2'!$B$2,IF(K1130=0,-'month 2'!$B$2,-('month 2'!$B$2*2)))))))*D1130))</f>
        <v>0</v>
      </c>
      <c r="S1130">
        <f t="shared" si="21"/>
        <v>1</v>
      </c>
    </row>
    <row r="1131" spans="9:19" ht="15" x14ac:dyDescent="0.2">
      <c r="I1131" s="10"/>
      <c r="J1131" s="10"/>
      <c r="K1131" s="10"/>
      <c r="N1131" s="7"/>
      <c r="O1131" s="19">
        <f>((H1131-1)*(1-(IF(I1131="no",0,'month 2'!$B$3)))+1)</f>
        <v>5.0000000000000044E-2</v>
      </c>
      <c r="P1131" s="19">
        <f t="shared" si="20"/>
        <v>0</v>
      </c>
      <c r="Q11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1" s="20">
        <f>IF(ISBLANK(N1131),,IF(ISBLANK(H1131),,(IF(N1131="WON-EW",((((O1131-1)*K1131)*'month 2'!$B$2)+('month 2'!$B$2*(O1131-1))),IF(N1131="WON",((((O1131-1)*K1131)*'month 2'!$B$2)+('month 2'!$B$2*(O1131-1))),IF(N1131="PLACED",((((O1131-1)*K1131)*'month 2'!$B$2)-'month 2'!$B$2),IF(K1131=0,-'month 2'!$B$2,IF(K1131=0,-'month 2'!$B$2,-('month 2'!$B$2*2)))))))*D1131))</f>
        <v>0</v>
      </c>
      <c r="S1131">
        <f t="shared" si="21"/>
        <v>1</v>
      </c>
    </row>
    <row r="1132" spans="9:19" ht="15" x14ac:dyDescent="0.2">
      <c r="I1132" s="10"/>
      <c r="J1132" s="10"/>
      <c r="K1132" s="10"/>
      <c r="N1132" s="7"/>
      <c r="O1132" s="19">
        <f>((H1132-1)*(1-(IF(I1132="no",0,'month 2'!$B$3)))+1)</f>
        <v>5.0000000000000044E-2</v>
      </c>
      <c r="P1132" s="19">
        <f t="shared" si="20"/>
        <v>0</v>
      </c>
      <c r="Q11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2" s="20">
        <f>IF(ISBLANK(N1132),,IF(ISBLANK(H1132),,(IF(N1132="WON-EW",((((O1132-1)*K1132)*'month 2'!$B$2)+('month 2'!$B$2*(O1132-1))),IF(N1132="WON",((((O1132-1)*K1132)*'month 2'!$B$2)+('month 2'!$B$2*(O1132-1))),IF(N1132="PLACED",((((O1132-1)*K1132)*'month 2'!$B$2)-'month 2'!$B$2),IF(K1132=0,-'month 2'!$B$2,IF(K1132=0,-'month 2'!$B$2,-('month 2'!$B$2*2)))))))*D1132))</f>
        <v>0</v>
      </c>
      <c r="S1132">
        <f t="shared" si="21"/>
        <v>1</v>
      </c>
    </row>
    <row r="1133" spans="9:19" ht="15" x14ac:dyDescent="0.2">
      <c r="I1133" s="10"/>
      <c r="J1133" s="10"/>
      <c r="K1133" s="10"/>
      <c r="N1133" s="7"/>
      <c r="O1133" s="19">
        <f>((H1133-1)*(1-(IF(I1133="no",0,'month 2'!$B$3)))+1)</f>
        <v>5.0000000000000044E-2</v>
      </c>
      <c r="P1133" s="19">
        <f t="shared" si="20"/>
        <v>0</v>
      </c>
      <c r="Q11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3" s="20">
        <f>IF(ISBLANK(N1133),,IF(ISBLANK(H1133),,(IF(N1133="WON-EW",((((O1133-1)*K1133)*'month 2'!$B$2)+('month 2'!$B$2*(O1133-1))),IF(N1133="WON",((((O1133-1)*K1133)*'month 2'!$B$2)+('month 2'!$B$2*(O1133-1))),IF(N1133="PLACED",((((O1133-1)*K1133)*'month 2'!$B$2)-'month 2'!$B$2),IF(K1133=0,-'month 2'!$B$2,IF(K1133=0,-'month 2'!$B$2,-('month 2'!$B$2*2)))))))*D1133))</f>
        <v>0</v>
      </c>
      <c r="S1133">
        <f t="shared" si="21"/>
        <v>1</v>
      </c>
    </row>
    <row r="1134" spans="9:19" ht="15" x14ac:dyDescent="0.2">
      <c r="I1134" s="10"/>
      <c r="J1134" s="10"/>
      <c r="K1134" s="10"/>
      <c r="N1134" s="7"/>
      <c r="O1134" s="19">
        <f>((H1134-1)*(1-(IF(I1134="no",0,'month 2'!$B$3)))+1)</f>
        <v>5.0000000000000044E-2</v>
      </c>
      <c r="P1134" s="19">
        <f t="shared" ref="P1134:P1138" si="22">D1134*IF(J1134="yes",2,1)</f>
        <v>0</v>
      </c>
      <c r="Q11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4" s="20">
        <f>IF(ISBLANK(N1134),,IF(ISBLANK(H1134),,(IF(N1134="WON-EW",((((O1134-1)*K1134)*'month 2'!$B$2)+('month 2'!$B$2*(O1134-1))),IF(N1134="WON",((((O1134-1)*K1134)*'month 2'!$B$2)+('month 2'!$B$2*(O1134-1))),IF(N1134="PLACED",((((O1134-1)*K1134)*'month 2'!$B$2)-'month 2'!$B$2),IF(K1134=0,-'month 2'!$B$2,IF(K1134=0,-'month 2'!$B$2,-('month 2'!$B$2*2)))))))*D1134))</f>
        <v>0</v>
      </c>
      <c r="S1134">
        <f t="shared" si="21"/>
        <v>1</v>
      </c>
    </row>
    <row r="1135" spans="9:19" ht="15" x14ac:dyDescent="0.2">
      <c r="O1135" s="19">
        <f>((H1135-1)*(1-(IF(I1135="no",0,'month 2'!$B$3)))+1)</f>
        <v>5.0000000000000044E-2</v>
      </c>
      <c r="P1135" s="19">
        <f t="shared" si="22"/>
        <v>0</v>
      </c>
      <c r="Q1135" s="21"/>
      <c r="R1135" s="20"/>
    </row>
    <row r="1136" spans="9:19" ht="15" x14ac:dyDescent="0.2">
      <c r="O1136" s="19">
        <f>((H1136-1)*(1-(IF(I1136="no",0,'month 2'!$B$3)))+1)</f>
        <v>5.0000000000000044E-2</v>
      </c>
      <c r="P1136" s="19">
        <f t="shared" si="22"/>
        <v>0</v>
      </c>
      <c r="Q1136" s="21"/>
      <c r="R1136" s="20"/>
    </row>
    <row r="1137" spans="15:18" ht="15" x14ac:dyDescent="0.2">
      <c r="O1137" s="19">
        <f>((H1137-1)*(1-(IF(I1137="no",0,'month 2'!$B$3)))+1)</f>
        <v>5.0000000000000044E-2</v>
      </c>
      <c r="P1137" s="19">
        <f t="shared" si="22"/>
        <v>0</v>
      </c>
      <c r="Q1137" s="21"/>
      <c r="R1137" s="20"/>
    </row>
    <row r="1138" spans="15:18" ht="15" x14ac:dyDescent="0.2">
      <c r="O1138" s="19">
        <f>((H1138-1)*(1-(IF(I1138="no",0,'month 2'!$B$3)))+1)</f>
        <v>5.0000000000000044E-2</v>
      </c>
      <c r="P1138" s="19">
        <f t="shared" si="22"/>
        <v>0</v>
      </c>
      <c r="Q1138" s="21"/>
      <c r="R1138" s="20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N8:N1134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1134">
      <formula1>FRACTIONS</formula1>
    </dataValidation>
    <dataValidation type="list" allowBlank="1" showInputMessage="1" showErrorMessage="1" errorTitle="Attention" error="Please select YES or NO." promptTitle="Each Way?" prompt="Enter Yes or No" sqref="J8:J1134">
      <formula1>EACHWAY</formula1>
    </dataValidation>
    <dataValidation type="list" allowBlank="1" showInputMessage="1" showErrorMessage="1" errorTitle="Attention!" error="Please enter YES or NO." promptTitle="EXCHANGE BET?" prompt="Enter YES or NO." sqref="I8:I1134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ColWidth="8.85546875" defaultRowHeight="12.75" x14ac:dyDescent="0.2"/>
  <sheetData>
    <row r="1" spans="1:1" x14ac:dyDescent="0.2">
      <c r="A1" t="s">
        <v>30</v>
      </c>
    </row>
    <row r="2" spans="1:1" x14ac:dyDescent="0.2">
      <c r="A2" t="s">
        <v>73</v>
      </c>
    </row>
    <row r="3" spans="1:1" x14ac:dyDescent="0.2">
      <c r="A3" t="s">
        <v>28</v>
      </c>
    </row>
    <row r="4" spans="1:1" x14ac:dyDescent="0.2">
      <c r="A4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ColWidth="8.85546875"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complete results</vt:lpstr>
      <vt:lpstr>summary</vt:lpstr>
      <vt:lpstr>month 3 only</vt:lpstr>
      <vt:lpstr>month 2</vt:lpstr>
      <vt:lpstr>Sheet4</vt:lpstr>
      <vt:lpstr>Sheet5</vt:lpstr>
      <vt:lpstr>Sheet1</vt:lpstr>
      <vt:lpstr>EACHWAY</vt:lpstr>
      <vt:lpstr>FRACTIONS</vt:lpstr>
      <vt:lpstr>RESULT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2016-11-05T21:47:39Z</dcterms:modified>
  <cp:category/>
  <cp:contentStatus/>
</cp:coreProperties>
</file>