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d.docs.live.net/179d5d5c71b7501e/Documents/over goals tips/"/>
    </mc:Choice>
  </mc:AlternateContent>
  <bookViews>
    <workbookView xWindow="0" yWindow="0" windowWidth="28800" windowHeight="12435"/>
  </bookViews>
  <sheets>
    <sheet name="complete results log" sheetId="3" r:id="rId1"/>
    <sheet name="month 4" sheetId="5" r:id="rId2"/>
    <sheet name="month 3" sheetId="4" r:id="rId3"/>
    <sheet name="Sheet2" sheetId="2" r:id="rId4"/>
  </sheets>
  <definedNames>
    <definedName name="_xlnm._FilterDatabase" localSheetId="0" hidden="1">'complete results log'!$D$1:$D$231</definedName>
    <definedName name="_xlnm._FilterDatabase" localSheetId="2" hidden="1">'month 3'!$D$1:$D$68</definedName>
    <definedName name="_xlnm._FilterDatabase" localSheetId="1" hidden="1">'month 4'!$D$1:$D$67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7" i="3" l="1"/>
  <c r="G207" i="3" s="1"/>
  <c r="F206" i="3"/>
  <c r="G206" i="3" s="1"/>
  <c r="F205" i="3"/>
  <c r="G205" i="3" s="1"/>
  <c r="F204" i="3"/>
  <c r="G204" i="3" s="1"/>
  <c r="F203" i="3"/>
  <c r="G203" i="3" s="1"/>
  <c r="G202" i="3"/>
  <c r="F202" i="3"/>
  <c r="G201" i="3"/>
  <c r="F201" i="3"/>
  <c r="F198" i="3" l="1"/>
  <c r="G198" i="3"/>
  <c r="F199" i="3"/>
  <c r="G199" i="3"/>
  <c r="F200" i="3"/>
  <c r="G200" i="3"/>
  <c r="G188" i="3" l="1"/>
  <c r="G189" i="3"/>
  <c r="G190" i="3" s="1"/>
  <c r="G191" i="3" s="1"/>
  <c r="G192" i="3" s="1"/>
  <c r="G193" i="3" s="1"/>
  <c r="G194" i="3" s="1"/>
  <c r="G195" i="3" s="1"/>
  <c r="G196" i="3" s="1"/>
  <c r="G197" i="3" s="1"/>
  <c r="F197" i="3"/>
  <c r="F196" i="3"/>
  <c r="F195" i="3"/>
  <c r="F194" i="3"/>
  <c r="F193" i="3"/>
  <c r="F192" i="3"/>
  <c r="F191" i="3"/>
  <c r="F190" i="3"/>
  <c r="F189" i="3"/>
  <c r="F188" i="3"/>
  <c r="F185" i="3" l="1"/>
  <c r="F186" i="3"/>
  <c r="F187" i="3"/>
  <c r="F184" i="3"/>
  <c r="F183" i="3" l="1"/>
  <c r="F182" i="3"/>
  <c r="F181" i="3"/>
  <c r="F180" i="3"/>
  <c r="F179" i="3"/>
  <c r="F178" i="3"/>
  <c r="F168" i="3" l="1"/>
  <c r="F169" i="3"/>
  <c r="F170" i="3"/>
  <c r="F171" i="3"/>
  <c r="F172" i="3"/>
  <c r="F173" i="3"/>
  <c r="F174" i="3"/>
  <c r="F175" i="3"/>
  <c r="F176" i="3"/>
  <c r="F177"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2" i="3"/>
  <c r="G2" i="3"/>
  <c r="F159" i="3"/>
  <c r="F160" i="3"/>
  <c r="F161" i="3"/>
  <c r="F162" i="3"/>
  <c r="F163" i="3"/>
  <c r="F164" i="3"/>
  <c r="F165" i="3"/>
  <c r="F166" i="3"/>
  <c r="F167" i="3"/>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62" i="5"/>
  <c r="F64" i="5" s="1"/>
  <c r="F67" i="5" s="1"/>
  <c r="G3" i="5"/>
  <c r="G4" i="5" s="1"/>
  <c r="G5" i="5" s="1"/>
  <c r="G6" i="5" s="1"/>
  <c r="G7" i="5" s="1"/>
  <c r="G8" i="5" s="1"/>
  <c r="G9" i="5" s="1"/>
  <c r="G10" i="5" s="1"/>
  <c r="G11" i="5" s="1"/>
  <c r="G12" i="5" s="1"/>
  <c r="G13" i="5" s="1"/>
  <c r="G14" i="5" s="1"/>
  <c r="G15" i="5" s="1"/>
  <c r="G16" i="5" s="1"/>
  <c r="G17" i="5" s="1"/>
  <c r="G18" i="5" s="1"/>
  <c r="G19" i="5" s="1"/>
  <c r="G20" i="5" s="1"/>
  <c r="G21" i="5" s="1"/>
  <c r="G22" i="5" s="1"/>
  <c r="G23" i="5" s="1"/>
  <c r="G24" i="5" s="1"/>
  <c r="G25" i="5" s="1"/>
  <c r="G26" i="5" s="1"/>
  <c r="G27" i="5" s="1"/>
  <c r="G28" i="5" s="1"/>
  <c r="G29" i="5" s="1"/>
  <c r="G30" i="5" s="1"/>
  <c r="G31" i="5" s="1"/>
  <c r="G32" i="5" s="1"/>
  <c r="G33" i="5" s="1"/>
  <c r="G34" i="5" s="1"/>
  <c r="G35" i="5" s="1"/>
  <c r="G36" i="5" s="1"/>
  <c r="G37" i="5" s="1"/>
  <c r="G38" i="5" s="1"/>
  <c r="G39" i="5" s="1"/>
  <c r="G40" i="5" s="1"/>
  <c r="G41" i="5" s="1"/>
  <c r="G42" i="5" s="1"/>
  <c r="F63" i="4"/>
  <c r="F65" i="4" s="1"/>
  <c r="F68" i="4" s="1"/>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G3" i="4" s="1"/>
  <c r="O3" i="3"/>
  <c r="F217" i="3" l="1"/>
  <c r="F215" i="3"/>
  <c r="G46" i="4" s="1"/>
  <c r="F216" i="3"/>
  <c r="F220" i="3" s="1"/>
  <c r="F48" i="4"/>
  <c r="G4" i="4"/>
  <c r="G5" i="4" s="1"/>
  <c r="G6" i="4" s="1"/>
  <c r="G7" i="4" s="1"/>
  <c r="G8" i="4" s="1"/>
  <c r="G9" i="4" s="1"/>
  <c r="G10" i="4" s="1"/>
  <c r="G11" i="4" s="1"/>
  <c r="G12" i="4" s="1"/>
  <c r="G13" i="4" s="1"/>
  <c r="G14" i="4" s="1"/>
  <c r="G15" i="4" s="1"/>
  <c r="G16" i="4" s="1"/>
  <c r="G17" i="4" s="1"/>
  <c r="G18" i="4" s="1"/>
  <c r="G19" i="4" s="1"/>
  <c r="G20" i="4" s="1"/>
  <c r="G21" i="4" s="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F47" i="4"/>
  <c r="F51" i="4" s="1"/>
  <c r="G3" i="3"/>
  <c r="F46" i="4"/>
  <c r="F50" i="4" s="1"/>
  <c r="F46" i="5"/>
  <c r="F47" i="5"/>
  <c r="F45" i="5"/>
  <c r="F219" i="3" l="1"/>
  <c r="G50" i="4" s="1"/>
  <c r="G4" i="3"/>
  <c r="G5" i="3" s="1"/>
  <c r="G6" i="3" s="1"/>
  <c r="G7" i="3" s="1"/>
  <c r="G8" i="3" s="1"/>
  <c r="G9" i="3" s="1"/>
  <c r="G10" i="3" s="1"/>
  <c r="G11" i="3" s="1"/>
  <c r="G12" i="3" s="1"/>
  <c r="G13" i="3" s="1"/>
  <c r="G14" i="3" s="1"/>
  <c r="G15" i="3" s="1"/>
  <c r="G16" i="3" s="1"/>
  <c r="G17" i="3" s="1"/>
  <c r="G18" i="3" s="1"/>
  <c r="G19" i="3" s="1"/>
  <c r="G20" i="3" s="1"/>
  <c r="G21" i="3" s="1"/>
  <c r="G22" i="3" s="1"/>
  <c r="G23" i="3" s="1"/>
  <c r="G24" i="3" s="1"/>
  <c r="G25" i="3" s="1"/>
  <c r="G26" i="3" s="1"/>
  <c r="G27" i="3" s="1"/>
  <c r="G28" i="3" s="1"/>
  <c r="G29" i="3" s="1"/>
  <c r="G30" i="3" s="1"/>
  <c r="G31" i="3" s="1"/>
  <c r="G32" i="3" s="1"/>
  <c r="G33" i="3" s="1"/>
  <c r="G34" i="3" s="1"/>
  <c r="G35" i="3" s="1"/>
  <c r="G36" i="3" s="1"/>
  <c r="G37" i="3" s="1"/>
  <c r="G38" i="3" s="1"/>
  <c r="G39" i="3" s="1"/>
  <c r="G40" i="3" s="1"/>
  <c r="G41" i="3" s="1"/>
  <c r="G42" i="3" s="1"/>
  <c r="G43" i="3" s="1"/>
  <c r="G44" i="3" s="1"/>
  <c r="G45" i="3" s="1"/>
  <c r="G46" i="3" s="1"/>
  <c r="G47" i="3" s="1"/>
  <c r="G48" i="3" s="1"/>
  <c r="G49" i="3" s="1"/>
  <c r="G50" i="3" s="1"/>
  <c r="G51" i="3" s="1"/>
  <c r="G52" i="3" s="1"/>
  <c r="G53" i="3" s="1"/>
  <c r="G54" i="3" s="1"/>
  <c r="G55" i="3" s="1"/>
  <c r="G56" i="3" s="1"/>
  <c r="G57" i="3" s="1"/>
  <c r="G58" i="3" s="1"/>
  <c r="G59" i="3" s="1"/>
  <c r="G60" i="3" s="1"/>
  <c r="G61" i="3" s="1"/>
  <c r="G62" i="3" s="1"/>
  <c r="G63" i="3" s="1"/>
  <c r="G64" i="3" s="1"/>
  <c r="G65" i="3" s="1"/>
  <c r="G66" i="3" s="1"/>
  <c r="G67" i="3" s="1"/>
  <c r="G68" i="3" s="1"/>
  <c r="G69" i="3" s="1"/>
  <c r="G70" i="3" s="1"/>
  <c r="G71" i="3" s="1"/>
  <c r="G72" i="3" s="1"/>
  <c r="G73" i="3" s="1"/>
  <c r="G74" i="3" s="1"/>
  <c r="G75" i="3" s="1"/>
  <c r="G76" i="3" s="1"/>
  <c r="G77" i="3" s="1"/>
  <c r="G78" i="3" s="1"/>
  <c r="G79" i="3" s="1"/>
  <c r="G80" i="3" s="1"/>
  <c r="G81" i="3" s="1"/>
  <c r="G82" i="3" s="1"/>
  <c r="G83" i="3" s="1"/>
  <c r="G84" i="3" s="1"/>
  <c r="G85" i="3" s="1"/>
  <c r="G86" i="3" s="1"/>
  <c r="G87" i="3" s="1"/>
  <c r="G88" i="3" s="1"/>
  <c r="G89" i="3" s="1"/>
  <c r="G90" i="3" s="1"/>
  <c r="G91" i="3" s="1"/>
  <c r="G92" i="3" s="1"/>
  <c r="G93" i="3" s="1"/>
  <c r="G94" i="3" s="1"/>
  <c r="G95" i="3" s="1"/>
  <c r="G96" i="3" s="1"/>
  <c r="G97" i="3" s="1"/>
  <c r="G98" i="3" s="1"/>
  <c r="G99" i="3" s="1"/>
  <c r="G100" i="3" s="1"/>
  <c r="G101" i="3" s="1"/>
  <c r="G102" i="3" s="1"/>
  <c r="G103" i="3" s="1"/>
  <c r="G104" i="3" s="1"/>
  <c r="G105" i="3" s="1"/>
  <c r="G106" i="3" s="1"/>
  <c r="G107" i="3" s="1"/>
  <c r="G108" i="3" s="1"/>
  <c r="G109" i="3" s="1"/>
  <c r="G110" i="3" s="1"/>
  <c r="G111" i="3" s="1"/>
  <c r="G112" i="3" s="1"/>
  <c r="G113" i="3" s="1"/>
  <c r="G114" i="3" s="1"/>
  <c r="G115" i="3" s="1"/>
  <c r="G116" i="3" s="1"/>
  <c r="G117" i="3" s="1"/>
  <c r="G118" i="3" s="1"/>
  <c r="G119" i="3" s="1"/>
  <c r="G120" i="3" s="1"/>
  <c r="G121" i="3" s="1"/>
  <c r="G122" i="3" s="1"/>
  <c r="G123" i="3" s="1"/>
  <c r="G124" i="3" s="1"/>
  <c r="G125" i="3" s="1"/>
  <c r="G126" i="3" s="1"/>
  <c r="G127" i="3" s="1"/>
  <c r="G128" i="3" s="1"/>
  <c r="G129" i="3" s="1"/>
  <c r="G130" i="3" s="1"/>
  <c r="G131" i="3" s="1"/>
  <c r="G132" i="3" s="1"/>
  <c r="G133" i="3" s="1"/>
  <c r="G134" i="3" s="1"/>
  <c r="G135" i="3" s="1"/>
  <c r="G136" i="3" s="1"/>
  <c r="G137" i="3" s="1"/>
  <c r="G138" i="3" s="1"/>
  <c r="G139" i="3" s="1"/>
  <c r="G140" i="3" s="1"/>
  <c r="G141" i="3" s="1"/>
  <c r="G142" i="3" s="1"/>
  <c r="G143" i="3" s="1"/>
  <c r="G144" i="3" s="1"/>
  <c r="G145" i="3" s="1"/>
  <c r="G146" i="3" s="1"/>
  <c r="G147" i="3" s="1"/>
  <c r="G148" i="3" s="1"/>
  <c r="G149" i="3" s="1"/>
  <c r="G150" i="3" s="1"/>
  <c r="G151" i="3" s="1"/>
  <c r="G152" i="3" s="1"/>
  <c r="G153" i="3" s="1"/>
  <c r="G154" i="3" s="1"/>
  <c r="G155" i="3" s="1"/>
  <c r="G156" i="3" s="1"/>
  <c r="G157" i="3" s="1"/>
  <c r="G158" i="3" s="1"/>
  <c r="G159" i="3" s="1"/>
  <c r="G160" i="3" s="1"/>
  <c r="G161" i="3" s="1"/>
  <c r="G162" i="3" s="1"/>
  <c r="G163" i="3" s="1"/>
  <c r="G164" i="3" s="1"/>
  <c r="G165" i="3" s="1"/>
  <c r="G166" i="3" s="1"/>
  <c r="G167" i="3" s="1"/>
  <c r="G168" i="3" s="1"/>
  <c r="G169" i="3" s="1"/>
  <c r="G170" i="3" s="1"/>
  <c r="G171" i="3" s="1"/>
  <c r="G172" i="3" s="1"/>
  <c r="G173" i="3" s="1"/>
  <c r="G174" i="3" s="1"/>
  <c r="G175" i="3" s="1"/>
  <c r="G176" i="3" s="1"/>
  <c r="G177" i="3" s="1"/>
  <c r="G178" i="3" s="1"/>
  <c r="G179" i="3" s="1"/>
  <c r="G180" i="3" s="1"/>
  <c r="G181" i="3" s="1"/>
  <c r="G182" i="3" s="1"/>
  <c r="G183" i="3" s="1"/>
  <c r="G184" i="3" s="1"/>
  <c r="G185" i="3" s="1"/>
  <c r="G186" i="3" s="1"/>
  <c r="G187" i="3" s="1"/>
  <c r="F49" i="5"/>
  <c r="F50" i="5"/>
  <c r="G48" i="4"/>
  <c r="F218" i="3"/>
  <c r="G49" i="4" s="1"/>
  <c r="F48" i="5"/>
  <c r="G47" i="4"/>
  <c r="G51" i="4"/>
  <c r="F49" i="4"/>
  <c r="F221" i="3" l="1"/>
  <c r="F222" i="3"/>
</calcChain>
</file>

<file path=xl/sharedStrings.xml><?xml version="1.0" encoding="utf-8"?>
<sst xmlns="http://schemas.openxmlformats.org/spreadsheetml/2006/main" count="921" uniqueCount="252">
  <si>
    <t>Date</t>
  </si>
  <si>
    <t>Game</t>
  </si>
  <si>
    <t>Odds</t>
  </si>
  <si>
    <t>Bookie</t>
  </si>
  <si>
    <t>Win?</t>
  </si>
  <si>
    <t>Profit</t>
  </si>
  <si>
    <t>Balance</t>
  </si>
  <si>
    <t>Arsenal vs Newcastle</t>
  </si>
  <si>
    <t>BetVictor</t>
  </si>
  <si>
    <t>No</t>
  </si>
  <si>
    <t>Enter decimal fraction (Betfair odds)</t>
  </si>
  <si>
    <t>Atletico Madrid vs Levante</t>
  </si>
  <si>
    <t>888Sport</t>
  </si>
  <si>
    <t>Effective Betfair odds after commission</t>
  </si>
  <si>
    <t>Al-Rayyan SC vs Al Kharaitiyat SC</t>
  </si>
  <si>
    <t>Yes</t>
  </si>
  <si>
    <t>Celtic vs Partick</t>
  </si>
  <si>
    <t>Bet365</t>
  </si>
  <si>
    <t>Athletic Bilbao vs Las Palmas</t>
  </si>
  <si>
    <t>SkyBet</t>
  </si>
  <si>
    <t>Aresenal vs Sunderland</t>
  </si>
  <si>
    <t>Betfair</t>
  </si>
  <si>
    <t>*need to amended to reflect commission</t>
  </si>
  <si>
    <t>Manchester United vs Sheffield United</t>
  </si>
  <si>
    <t>Lyon vs Troyes</t>
  </si>
  <si>
    <t>BoyleSport</t>
  </si>
  <si>
    <t>Motherwell vs Cove Rangers</t>
  </si>
  <si>
    <t>AEK Athens vs Xanthi</t>
  </si>
  <si>
    <t>Coral</t>
  </si>
  <si>
    <t>Chelsea vs Scunthope</t>
  </si>
  <si>
    <t>Villarreal vs Gijon</t>
  </si>
  <si>
    <t>PAOK Saloniki vs PAS Giannina</t>
  </si>
  <si>
    <t>WilliamHill</t>
  </si>
  <si>
    <t>Olympiakoks vs Levadiakos</t>
  </si>
  <si>
    <t>Sporting Lisbonn vs Braga</t>
  </si>
  <si>
    <t>Hull vs Charlton</t>
  </si>
  <si>
    <t>Tottenham vs Sunderland</t>
  </si>
  <si>
    <t>Manchester City vs Crystal Palace</t>
  </si>
  <si>
    <t>Villarreal vs Betis</t>
  </si>
  <si>
    <t>Torino vs Frosinone</t>
  </si>
  <si>
    <t>Oostende vs Waasland Beveren</t>
  </si>
  <si>
    <t>Roma vs Verona</t>
  </si>
  <si>
    <t>Asteras Tripolis vs Kalloni</t>
  </si>
  <si>
    <t>PAOK Saloniki vs Veria FC</t>
  </si>
  <si>
    <t>Ladbrokes</t>
  </si>
  <si>
    <t>Besiktas vs Mersin I Y</t>
  </si>
  <si>
    <t>Ajax vs Vitesse</t>
  </si>
  <si>
    <t>Olympiakos vs Xanthi</t>
  </si>
  <si>
    <t>Betdaq</t>
  </si>
  <si>
    <t>Paris St. Germain vs Angers</t>
  </si>
  <si>
    <t>Lille vs Toyes</t>
  </si>
  <si>
    <t>StanJames</t>
  </si>
  <si>
    <t>Celtic vs St. Johnstone</t>
  </si>
  <si>
    <t>Benfica vs Arouca</t>
  </si>
  <si>
    <t>Anderlecht vs Charleroi</t>
  </si>
  <si>
    <t>PSV Eindhoven vs FC Twente</t>
  </si>
  <si>
    <t>Porto vs Maritimo</t>
  </si>
  <si>
    <t>Inter vs Carpi</t>
  </si>
  <si>
    <t>Bayer Leverkusen vs Hannover</t>
  </si>
  <si>
    <t>Arsenal vs Burnley</t>
  </si>
  <si>
    <t>Milwall vs Crewe</t>
  </si>
  <si>
    <t>Panetolikos vs Kalloni</t>
  </si>
  <si>
    <t>Rangers vs Falkirk</t>
  </si>
  <si>
    <t>Club Bruge vs Lokeren</t>
  </si>
  <si>
    <t>Feyenoord vs Den Haag</t>
  </si>
  <si>
    <t>AEK Athens vs Veri FC</t>
  </si>
  <si>
    <t>Sevilla vs Levante</t>
  </si>
  <si>
    <t>Napoli vs Empoli</t>
  </si>
  <si>
    <t>Rapid Vienna vs Wolfsberger AC</t>
  </si>
  <si>
    <t>Liverpool vs Sunderland</t>
  </si>
  <si>
    <t>Tottenham vs Watford</t>
  </si>
  <si>
    <t>Atletico Madrid vs Eibar</t>
  </si>
  <si>
    <t>River Plate vs Quilmes</t>
  </si>
  <si>
    <t>Standard De Liege vs St. Truiden</t>
  </si>
  <si>
    <t>Olympiakos vs PAOK Saloniki</t>
  </si>
  <si>
    <t>Porto vs Arouca</t>
  </si>
  <si>
    <t>Roma vs Sampdoria</t>
  </si>
  <si>
    <t>Besiktas vs Gaziantepspor</t>
  </si>
  <si>
    <t>Anderlecht vs Zulte Waregem</t>
  </si>
  <si>
    <t>Genk vs Waasland Beveren</t>
  </si>
  <si>
    <t>Borussia Dortmund vs Hannover</t>
  </si>
  <si>
    <t>Chelsea vs Newcastle</t>
  </si>
  <si>
    <t>Real Madrid vs Athletic Bilbao</t>
  </si>
  <si>
    <t>Paris St. Germain vs Lille</t>
  </si>
  <si>
    <t>Not on Oddschecker!?!</t>
  </si>
  <si>
    <t>Celtic vs Ross County</t>
  </si>
  <si>
    <t>Boca Juniors vs Atletico Tucuman</t>
  </si>
  <si>
    <t>PAOK Saloniki vs Iraklis</t>
  </si>
  <si>
    <t>Sevilla vs Las Palmas</t>
  </si>
  <si>
    <t>Salzburg vs Altach</t>
  </si>
  <si>
    <t>Paris St. Germain vs Reims</t>
  </si>
  <si>
    <t>Monaco vs Troyes</t>
  </si>
  <si>
    <t>Celtic vs Inverness</t>
  </si>
  <si>
    <t>Unibet</t>
  </si>
  <si>
    <t>Sparta Prague vs M Boleslav</t>
  </si>
  <si>
    <t>Feyenoord vs Roda</t>
  </si>
  <si>
    <t>Olympiakos vs Atromitos</t>
  </si>
  <si>
    <t>Roma vs Palermo</t>
  </si>
  <si>
    <t>Basel vs FC Vaduz</t>
  </si>
  <si>
    <t>Porto vs Moreirense</t>
  </si>
  <si>
    <t>Jablonec vs Brno</t>
  </si>
  <si>
    <t>Leicester vs Norwich</t>
  </si>
  <si>
    <t>Vitesse vs Willem II</t>
  </si>
  <si>
    <t>TNS vs Airbus UK</t>
  </si>
  <si>
    <t>Charleroi vs Waasland Beveren</t>
  </si>
  <si>
    <t>FC Copenhagen vs Esbjerg</t>
  </si>
  <si>
    <t>Brondby IF vs Hobro</t>
  </si>
  <si>
    <t>Tottenham vs Swansea</t>
  </si>
  <si>
    <t>Betfair Sportsbook</t>
  </si>
  <si>
    <t>Olympiakos vs Veria FC</t>
  </si>
  <si>
    <t>Juventus v Inter</t>
  </si>
  <si>
    <t>Chelsea vs Stoke</t>
  </si>
  <si>
    <t>PSG vs Montpellier</t>
  </si>
  <si>
    <t>Falkirk vs Alloa</t>
  </si>
  <si>
    <t>Dynamo Kiev vs Dnipro</t>
  </si>
  <si>
    <t>Din Zagreb vs Slaven Belupo</t>
  </si>
  <si>
    <t>Rijeka vs Osijek</t>
  </si>
  <si>
    <t>Sparta Prague vs Jablonec</t>
  </si>
  <si>
    <t>Lyon vs Guingamp</t>
  </si>
  <si>
    <t>Shakhtar Donetsk vs Vorksla</t>
  </si>
  <si>
    <t>FC Dallas vs Philadelphia Union</t>
  </si>
  <si>
    <t>Hull vs MK Dons</t>
  </si>
  <si>
    <t>Atletico Mardrid vs Deportivo La Coruna</t>
  </si>
  <si>
    <t>Aberdeen vs Kilmarnock</t>
  </si>
  <si>
    <t>Zorya vs Chernomorets Odesa</t>
  </si>
  <si>
    <t>Hajduk Split vs vs NK Zagreb</t>
  </si>
  <si>
    <t>Athletic Bilbao vs Betis</t>
  </si>
  <si>
    <t>Molde vs Tromso</t>
  </si>
  <si>
    <t>Zenit vs Rubin Kazan</t>
  </si>
  <si>
    <t>Fiorentina vs Verona</t>
  </si>
  <si>
    <t>Fenerbahce vs Kayserispor</t>
  </si>
  <si>
    <t>Wolfsburg vs Darmstadt</t>
  </si>
  <si>
    <t>Rijeka vs Inter Zapresic</t>
  </si>
  <si>
    <t>Sheffield Wednesday vs Charlton</t>
  </si>
  <si>
    <t>Panathinaikos vs Iraklis</t>
  </si>
  <si>
    <t>CSKA Moscow vs Kubin Krasnodar</t>
  </si>
  <si>
    <t>Morton vs Alloa</t>
  </si>
  <si>
    <t>Sporting Lisbon vs Arouca</t>
  </si>
  <si>
    <t>Sparta Prague vs Slavia Prague</t>
  </si>
  <si>
    <t>PSG vs Monaco</t>
  </si>
  <si>
    <t>Braga vs U Madeira</t>
  </si>
  <si>
    <t>Falkirk FC vs Livingston FC</t>
  </si>
  <si>
    <t>Boca Juniors vs Atl Rafaela</t>
  </si>
  <si>
    <t>Dundalk vs Derry</t>
  </si>
  <si>
    <t>Atletico Madrid vs Betis</t>
  </si>
  <si>
    <t>Terek Grozny vs Anzhi Makhachkala</t>
  </si>
  <si>
    <t>Juventus vs Empoli</t>
  </si>
  <si>
    <t>Vorskla vs Stal Dniprod</t>
  </si>
  <si>
    <t>Zorya vs Karpaty</t>
  </si>
  <si>
    <t>FC Copenhagan vs Sonderjyske</t>
  </si>
  <si>
    <t>BetFred</t>
  </si>
  <si>
    <t>Athletic Bilbao vs Granada</t>
  </si>
  <si>
    <t>Aberdeen vs Hamilton</t>
  </si>
  <si>
    <t>River Plate vs Sarmiento</t>
  </si>
  <si>
    <t>Charleroi vs St Truiden</t>
  </si>
  <si>
    <t>Burnley vs Leeds</t>
  </si>
  <si>
    <t>Manchester City vs West Brom</t>
  </si>
  <si>
    <t>32Red</t>
  </si>
  <si>
    <t>CSKA Moscow vs Mordovya</t>
  </si>
  <si>
    <t>Utrecht vs NEC Nijmegen</t>
  </si>
  <si>
    <t>Hadjuk Split vs Istra 1961</t>
  </si>
  <si>
    <t>Villarreal vs Getafe</t>
  </si>
  <si>
    <t>Braga vs Moreirense</t>
  </si>
  <si>
    <t>TNS vs Bala Town</t>
  </si>
  <si>
    <t>FK Pribram vs Ostrava</t>
  </si>
  <si>
    <t>Manchester United vs Aston Villa</t>
  </si>
  <si>
    <t>Myjava vs Zemplin</t>
  </si>
  <si>
    <t>Trnava vs Mfk Skalica</t>
  </si>
  <si>
    <t>Arsenal vs Crystal Palace</t>
  </si>
  <si>
    <t>Plzen v Brno</t>
  </si>
  <si>
    <t>Porto vs Nacional</t>
  </si>
  <si>
    <t>Atletico Madrid vs Granada</t>
  </si>
  <si>
    <t>IFK Goteborg v Kalmar FF</t>
  </si>
  <si>
    <t>Basaksehir vs Gaziantepspor</t>
  </si>
  <si>
    <t>Middlesbrough vs Ipswich</t>
  </si>
  <si>
    <t>Wigan vs Southend</t>
  </si>
  <si>
    <t>MarathonBet</t>
  </si>
  <si>
    <t>Accrington vs York</t>
  </si>
  <si>
    <t>Oxford vs Hartlepool</t>
  </si>
  <si>
    <t>Atletico Madrid vs Malaga</t>
  </si>
  <si>
    <t>Karpaty vs Zakarpattia</t>
  </si>
  <si>
    <t>St Etienne vs Lorient</t>
  </si>
  <si>
    <t>FK Krasnodar vs FC Ufa</t>
  </si>
  <si>
    <t>CSKA Moscow vs Dinamo Moscow</t>
  </si>
  <si>
    <t>Dynamo Kiev vs Vorskla</t>
  </si>
  <si>
    <t>Monaco v Guingamp</t>
  </si>
  <si>
    <t>Lyon v GFCO</t>
  </si>
  <si>
    <t>Jeonbuk FC v Suwon City</t>
  </si>
  <si>
    <t>PaddyPower</t>
  </si>
  <si>
    <t>Besiktas v Kayserispor</t>
  </si>
  <si>
    <t>Rijeka v RNK Split</t>
  </si>
  <si>
    <t>Juventus v Carpi</t>
  </si>
  <si>
    <t>AC Milan v Frosinone</t>
  </si>
  <si>
    <t>Guadalajara v Dorados</t>
  </si>
  <si>
    <t>FK Krasnodar v Anzhi</t>
  </si>
  <si>
    <t>Hibernian v Queen of the South</t>
  </si>
  <si>
    <t>Randers FC vs Hobro Winner</t>
  </si>
  <si>
    <t>Lille vs Guingamp</t>
  </si>
  <si>
    <t>SK Brann vs Start</t>
  </si>
  <si>
    <t>Lechia Gdansk vs Ruch Chorzow</t>
  </si>
  <si>
    <t>SportsWinner</t>
  </si>
  <si>
    <t>CSKA Moscow vs Terek Grozny</t>
  </si>
  <si>
    <t>Hibernian vs Raith Rovers</t>
  </si>
  <si>
    <t>Trnava vs Zemplin Michalovce</t>
  </si>
  <si>
    <t>Hajduk Split vs Inter Zapresic</t>
  </si>
  <si>
    <t>Slavia Prague vs Slovacko</t>
  </si>
  <si>
    <t>Fleetwood vs Crewe</t>
  </si>
  <si>
    <t>Whole Trial</t>
  </si>
  <si>
    <t>Bets</t>
  </si>
  <si>
    <t>Winning Bets</t>
  </si>
  <si>
    <t>Strike Rate</t>
  </si>
  <si>
    <t>ROI</t>
  </si>
  <si>
    <t>Average Odds</t>
  </si>
  <si>
    <t>Highest Balance</t>
  </si>
  <si>
    <t>Lowest Balance</t>
  </si>
  <si>
    <t>profit</t>
  </si>
  <si>
    <t>b/fwd</t>
  </si>
  <si>
    <t>Month 4 only</t>
  </si>
  <si>
    <t>NB. Email dated 25th March stated that, as anticipated, not much going on due to international break so only one selection..... would "Rather than tipping on unpredictable games i'd rather keep our money safe until i can tip with more confidence."</t>
  </si>
  <si>
    <t>and will "will add a free week to all of your subscriber balances as compensation".</t>
  </si>
  <si>
    <t>Month 2</t>
  </si>
  <si>
    <t>Lokomotiv Plovdiv v Montana</t>
  </si>
  <si>
    <t>Santa Fe v Fortaleza</t>
  </si>
  <si>
    <t>Urawa Red Diamonds v Albirex Niigata</t>
  </si>
  <si>
    <t>Porto v Boavista </t>
  </si>
  <si>
    <t>Deportivo Cali v Jaguares de Cordoba</t>
  </si>
  <si>
    <t>OB v Hobro</t>
  </si>
  <si>
    <t>Man Utd v Bournemouth</t>
  </si>
  <si>
    <t>Southampton v Crystal Palace</t>
  </si>
  <si>
    <t>Zenit v Lok Moscow</t>
  </si>
  <si>
    <t>Gijon v Villarreal </t>
  </si>
  <si>
    <t>SportingBet</t>
  </si>
  <si>
    <t>Shanghai East Asia v Zhejiang Lucheng</t>
  </si>
  <si>
    <t>Rionegro Aguilas v Jaguares de Cordoba</t>
  </si>
  <si>
    <t>LDU de Quito v Aucas</t>
  </si>
  <si>
    <t>Barcelona v Mushuc Runa</t>
  </si>
  <si>
    <t>San Lorenzo v Banfield</t>
  </si>
  <si>
    <t>Cruzeiro v Figueirense</t>
  </si>
  <si>
    <t>Santos v Coritiba</t>
  </si>
  <si>
    <t>Millonarios v Atletico Huila</t>
  </si>
  <si>
    <t>Valur v Throttur R</t>
  </si>
  <si>
    <t>Elfsborg v Jonkoping S</t>
  </si>
  <si>
    <t>Slavia Sofia v Montana</t>
  </si>
  <si>
    <t>Jiangsu Suning FC v Hangzhou Lucheng</t>
  </si>
  <si>
    <t>Sporting Cristal v Real Garcilaso</t>
  </si>
  <si>
    <t>Gremio v Coritiba</t>
  </si>
  <si>
    <t>Guangzhou Evergrande v Shanghai SIPG</t>
  </si>
  <si>
    <t>FC Midtjylland v FC Nordsjaelland </t>
  </si>
  <si>
    <t>Shamrock v Finn Harps</t>
  </si>
  <si>
    <t>Kashima Antlers v Ventforet Kofu</t>
  </si>
  <si>
    <t>Alaves v Numancia</t>
  </si>
  <si>
    <t>Leganes v Llagostera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</si>
</sst>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u/>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9" tint="0.59999389629810485"/>
        <bgColor indexed="64"/>
      </patternFill>
    </fill>
  </fills>
  <borders count="1">
    <border>
      <left/>
      <right/>
      <top/>
      <bottom/>
      <diagonal/>
    </border>
  </borders>
  <cellStyleXfs count="2">
    <xf numFmtId="0" fontId="0" fillId="0" borderId="0"/>
    <xf numFmtId="9" fontId="2" fillId="0" borderId="0" applyFont="0" applyFill="0" applyBorder="0" applyAlignment="0" applyProtection="0"/>
  </cellStyleXfs>
  <cellXfs count="19">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1"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xf numFmtId="0" fontId="1" fillId="3" borderId="0" xfId="0" applyFont="1" applyFill="1" applyAlignment="1">
      <alignment horizontal="center" vertical="center"/>
    </xf>
    <xf numFmtId="14" fontId="0" fillId="3" borderId="0" xfId="0" applyNumberFormat="1" applyFill="1" applyAlignment="1">
      <alignment horizontal="center" vertical="center"/>
    </xf>
    <xf numFmtId="0" fontId="0" fillId="3" borderId="0" xfId="0" applyFill="1" applyAlignment="1">
      <alignment horizontal="center" vertical="center"/>
    </xf>
    <xf numFmtId="0" fontId="0" fillId="3" borderId="0" xfId="0" applyFont="1" applyFill="1" applyAlignment="1">
      <alignment horizontal="center" vertical="center"/>
    </xf>
    <xf numFmtId="9" fontId="0" fillId="2" borderId="0" xfId="1" applyFont="1" applyFill="1" applyAlignment="1">
      <alignment horizontal="center" vertical="center"/>
    </xf>
    <xf numFmtId="164" fontId="0" fillId="2" borderId="0" xfId="1" applyNumberFormat="1" applyFont="1" applyFill="1" applyAlignment="1">
      <alignment horizontal="center" vertical="center"/>
    </xf>
    <xf numFmtId="0" fontId="0" fillId="0" borderId="0" xfId="0" applyAlignment="1">
      <alignment horizontal="right"/>
    </xf>
    <xf numFmtId="2" fontId="0" fillId="2" borderId="0" xfId="0" applyNumberFormat="1" applyFill="1" applyAlignment="1">
      <alignment horizontal="center" vertical="center"/>
    </xf>
    <xf numFmtId="0" fontId="3" fillId="0" borderId="0" xfId="0" applyFont="1" applyAlignment="1">
      <alignment horizontal="center" vertical="center"/>
    </xf>
    <xf numFmtId="0" fontId="3" fillId="3"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righ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 Goals Tips - Performance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line3DChart>
        <c:grouping val="standard"/>
        <c:varyColors val="0"/>
        <c:ser>
          <c:idx val="0"/>
          <c:order val="0"/>
          <c:tx>
            <c:strRef>
              <c:f>'complete results log'!$G$1</c:f>
              <c:strCache>
                <c:ptCount val="1"/>
                <c:pt idx="0">
                  <c:v>Balance</c:v>
                </c:pt>
              </c:strCache>
            </c:strRef>
          </c:tx>
          <c:spPr>
            <a:solidFill>
              <a:schemeClr val="accent1"/>
            </a:solidFill>
            <a:ln>
              <a:noFill/>
            </a:ln>
            <a:effectLst/>
            <a:sp3d/>
          </c:spPr>
          <c:val>
            <c:numRef>
              <c:f>'complete results log'!$G$2:$G$207</c:f>
              <c:numCache>
                <c:formatCode>General</c:formatCode>
                <c:ptCount val="206"/>
                <c:pt idx="0">
                  <c:v>-1</c:v>
                </c:pt>
                <c:pt idx="1">
                  <c:v>-2</c:v>
                </c:pt>
                <c:pt idx="2">
                  <c:v>-1.87</c:v>
                </c:pt>
                <c:pt idx="3">
                  <c:v>-2.87</c:v>
                </c:pt>
                <c:pt idx="4">
                  <c:v>-2.54</c:v>
                </c:pt>
                <c:pt idx="5">
                  <c:v>-2.33</c:v>
                </c:pt>
                <c:pt idx="6">
                  <c:v>-3.33</c:v>
                </c:pt>
                <c:pt idx="7">
                  <c:v>-3.13</c:v>
                </c:pt>
                <c:pt idx="8">
                  <c:v>-3</c:v>
                </c:pt>
                <c:pt idx="9">
                  <c:v>-2.64</c:v>
                </c:pt>
                <c:pt idx="10">
                  <c:v>-2.48</c:v>
                </c:pt>
                <c:pt idx="11">
                  <c:v>-2.1800000000000002</c:v>
                </c:pt>
                <c:pt idx="12">
                  <c:v>-1.85</c:v>
                </c:pt>
                <c:pt idx="13">
                  <c:v>-1.7000000000000002</c:v>
                </c:pt>
                <c:pt idx="14">
                  <c:v>-1.37</c:v>
                </c:pt>
                <c:pt idx="15">
                  <c:v>-1.08</c:v>
                </c:pt>
                <c:pt idx="16">
                  <c:v>-0.8600000000000001</c:v>
                </c:pt>
                <c:pt idx="17">
                  <c:v>-0.66000000000000014</c:v>
                </c:pt>
                <c:pt idx="18">
                  <c:v>-1.6600000000000001</c:v>
                </c:pt>
                <c:pt idx="19">
                  <c:v>-1.4100000000000001</c:v>
                </c:pt>
                <c:pt idx="20">
                  <c:v>-1.1900000000000002</c:v>
                </c:pt>
                <c:pt idx="21">
                  <c:v>-0.94000000000000017</c:v>
                </c:pt>
                <c:pt idx="22">
                  <c:v>-0.69000000000000017</c:v>
                </c:pt>
                <c:pt idx="23">
                  <c:v>-0.51000000000000023</c:v>
                </c:pt>
                <c:pt idx="24">
                  <c:v>-0.34000000000000019</c:v>
                </c:pt>
                <c:pt idx="25">
                  <c:v>-1.3400000000000003</c:v>
                </c:pt>
                <c:pt idx="26">
                  <c:v>-2.3400000000000003</c:v>
                </c:pt>
                <c:pt idx="27">
                  <c:v>-2.0900000000000003</c:v>
                </c:pt>
                <c:pt idx="28">
                  <c:v>-1.7900000000000003</c:v>
                </c:pt>
                <c:pt idx="29">
                  <c:v>-1.6100000000000003</c:v>
                </c:pt>
                <c:pt idx="30">
                  <c:v>-1.3900000000000003</c:v>
                </c:pt>
                <c:pt idx="31">
                  <c:v>-1.1100000000000003</c:v>
                </c:pt>
                <c:pt idx="32">
                  <c:v>-1.0100000000000002</c:v>
                </c:pt>
                <c:pt idx="33">
                  <c:v>-2.0100000000000002</c:v>
                </c:pt>
                <c:pt idx="34">
                  <c:v>-1.7100000000000002</c:v>
                </c:pt>
                <c:pt idx="35">
                  <c:v>-1.5400000000000003</c:v>
                </c:pt>
                <c:pt idx="36">
                  <c:v>-1.3300000000000003</c:v>
                </c:pt>
                <c:pt idx="37">
                  <c:v>-1.1000000000000003</c:v>
                </c:pt>
                <c:pt idx="38">
                  <c:v>-2.1000000000000005</c:v>
                </c:pt>
                <c:pt idx="39">
                  <c:v>-3.1000000000000005</c:v>
                </c:pt>
                <c:pt idx="40">
                  <c:v>-2.9200000000000004</c:v>
                </c:pt>
                <c:pt idx="41">
                  <c:v>-2.7300000000000004</c:v>
                </c:pt>
                <c:pt idx="42">
                  <c:v>-2.4900000000000002</c:v>
                </c:pt>
                <c:pt idx="43">
                  <c:v>-2.2300000000000004</c:v>
                </c:pt>
                <c:pt idx="44">
                  <c:v>-2.0200000000000005</c:v>
                </c:pt>
                <c:pt idx="45">
                  <c:v>-1.8100000000000005</c:v>
                </c:pt>
                <c:pt idx="46">
                  <c:v>-1.5300000000000005</c:v>
                </c:pt>
                <c:pt idx="47">
                  <c:v>-2.5300000000000002</c:v>
                </c:pt>
                <c:pt idx="48">
                  <c:v>-2.1700000000000004</c:v>
                </c:pt>
                <c:pt idx="49">
                  <c:v>-1.7300000000000004</c:v>
                </c:pt>
                <c:pt idx="50">
                  <c:v>-1.4700000000000004</c:v>
                </c:pt>
                <c:pt idx="51">
                  <c:v>-2.4700000000000006</c:v>
                </c:pt>
                <c:pt idx="52">
                  <c:v>-2.2900000000000005</c:v>
                </c:pt>
                <c:pt idx="53">
                  <c:v>-2.0300000000000002</c:v>
                </c:pt>
                <c:pt idx="54">
                  <c:v>-1.8300000000000003</c:v>
                </c:pt>
                <c:pt idx="55">
                  <c:v>-0.95000000000000029</c:v>
                </c:pt>
                <c:pt idx="56">
                  <c:v>-0.7100000000000003</c:v>
                </c:pt>
                <c:pt idx="57">
                  <c:v>-1.7100000000000004</c:v>
                </c:pt>
                <c:pt idx="58">
                  <c:v>-1.4800000000000004</c:v>
                </c:pt>
                <c:pt idx="59">
                  <c:v>-1.3500000000000005</c:v>
                </c:pt>
                <c:pt idx="60">
                  <c:v>-2.3500000000000005</c:v>
                </c:pt>
                <c:pt idx="61">
                  <c:v>-2.2000000000000006</c:v>
                </c:pt>
                <c:pt idx="62">
                  <c:v>-3.2000000000000006</c:v>
                </c:pt>
                <c:pt idx="63">
                  <c:v>-4.2000000000000011</c:v>
                </c:pt>
                <c:pt idx="64">
                  <c:v>-3.9800000000000009</c:v>
                </c:pt>
                <c:pt idx="65">
                  <c:v>-3.8100000000000009</c:v>
                </c:pt>
                <c:pt idx="66">
                  <c:v>-3.6100000000000008</c:v>
                </c:pt>
                <c:pt idx="67">
                  <c:v>-3.3800000000000008</c:v>
                </c:pt>
                <c:pt idx="68">
                  <c:v>-3.1900000000000008</c:v>
                </c:pt>
                <c:pt idx="69">
                  <c:v>-2.9700000000000006</c:v>
                </c:pt>
                <c:pt idx="70">
                  <c:v>-2.7700000000000005</c:v>
                </c:pt>
                <c:pt idx="71">
                  <c:v>-2.4800000000000004</c:v>
                </c:pt>
                <c:pt idx="72">
                  <c:v>-2.2600000000000002</c:v>
                </c:pt>
                <c:pt idx="73">
                  <c:v>-2.06</c:v>
                </c:pt>
                <c:pt idx="74">
                  <c:v>-1.84</c:v>
                </c:pt>
                <c:pt idx="75">
                  <c:v>-1.55</c:v>
                </c:pt>
                <c:pt idx="76">
                  <c:v>-2.5499999999999998</c:v>
                </c:pt>
                <c:pt idx="77">
                  <c:v>-3.55</c:v>
                </c:pt>
                <c:pt idx="78">
                  <c:v>-3.3499999999999996</c:v>
                </c:pt>
                <c:pt idx="79">
                  <c:v>-3.0799999999999996</c:v>
                </c:pt>
                <c:pt idx="80">
                  <c:v>-2.7899999999999996</c:v>
                </c:pt>
                <c:pt idx="81">
                  <c:v>-3.7899999999999996</c:v>
                </c:pt>
                <c:pt idx="82">
                  <c:v>-3.4399999999999995</c:v>
                </c:pt>
                <c:pt idx="83">
                  <c:v>-3.2599999999999993</c:v>
                </c:pt>
                <c:pt idx="84">
                  <c:v>-2.8599999999999994</c:v>
                </c:pt>
                <c:pt idx="85">
                  <c:v>-2.5299999999999994</c:v>
                </c:pt>
                <c:pt idx="86">
                  <c:v>-3.5299999999999994</c:v>
                </c:pt>
                <c:pt idx="87">
                  <c:v>-3.2399999999999993</c:v>
                </c:pt>
                <c:pt idx="88">
                  <c:v>-2.9099999999999993</c:v>
                </c:pt>
                <c:pt idx="89">
                  <c:v>-2.6899999999999991</c:v>
                </c:pt>
                <c:pt idx="90">
                  <c:v>-2.399999999999999</c:v>
                </c:pt>
                <c:pt idx="91">
                  <c:v>-2.149999999999999</c:v>
                </c:pt>
                <c:pt idx="92">
                  <c:v>-1.899999999999999</c:v>
                </c:pt>
                <c:pt idx="93">
                  <c:v>-1.6999999999999991</c:v>
                </c:pt>
                <c:pt idx="94">
                  <c:v>-1.4499999999999991</c:v>
                </c:pt>
                <c:pt idx="95">
                  <c:v>-1.069999999999999</c:v>
                </c:pt>
                <c:pt idx="96">
                  <c:v>-0.70999999999999897</c:v>
                </c:pt>
                <c:pt idx="97">
                  <c:v>-0.44999999999999896</c:v>
                </c:pt>
                <c:pt idx="98">
                  <c:v>-0.16999999999999893</c:v>
                </c:pt>
                <c:pt idx="99">
                  <c:v>0.12000000000000105</c:v>
                </c:pt>
                <c:pt idx="100">
                  <c:v>0.42000000000000104</c:v>
                </c:pt>
                <c:pt idx="101">
                  <c:v>0.62000000000000099</c:v>
                </c:pt>
                <c:pt idx="102">
                  <c:v>0.98000000000000098</c:v>
                </c:pt>
                <c:pt idx="103">
                  <c:v>1.180000000000001</c:v>
                </c:pt>
                <c:pt idx="104">
                  <c:v>0.18000000000000105</c:v>
                </c:pt>
                <c:pt idx="105">
                  <c:v>0.43000000000000105</c:v>
                </c:pt>
                <c:pt idx="106">
                  <c:v>0.68000000000000105</c:v>
                </c:pt>
                <c:pt idx="107">
                  <c:v>0.97000000000000108</c:v>
                </c:pt>
                <c:pt idx="108">
                  <c:v>1.370000000000001</c:v>
                </c:pt>
                <c:pt idx="109">
                  <c:v>1.660000000000001</c:v>
                </c:pt>
                <c:pt idx="110">
                  <c:v>1.9600000000000011</c:v>
                </c:pt>
                <c:pt idx="111">
                  <c:v>2.180000000000001</c:v>
                </c:pt>
                <c:pt idx="112">
                  <c:v>2.4700000000000011</c:v>
                </c:pt>
                <c:pt idx="113">
                  <c:v>2.7600000000000011</c:v>
                </c:pt>
                <c:pt idx="114">
                  <c:v>3.0400000000000009</c:v>
                </c:pt>
                <c:pt idx="115">
                  <c:v>3.3400000000000007</c:v>
                </c:pt>
                <c:pt idx="116">
                  <c:v>3.6300000000000008</c:v>
                </c:pt>
                <c:pt idx="117">
                  <c:v>3.9300000000000006</c:v>
                </c:pt>
                <c:pt idx="118">
                  <c:v>4.2600000000000007</c:v>
                </c:pt>
                <c:pt idx="119">
                  <c:v>4.7300000000000004</c:v>
                </c:pt>
                <c:pt idx="120">
                  <c:v>3.7300000000000004</c:v>
                </c:pt>
                <c:pt idx="121">
                  <c:v>2.7300000000000004</c:v>
                </c:pt>
                <c:pt idx="122">
                  <c:v>3.0600000000000005</c:v>
                </c:pt>
                <c:pt idx="123">
                  <c:v>2.0600000000000005</c:v>
                </c:pt>
                <c:pt idx="124">
                  <c:v>2.3700000000000006</c:v>
                </c:pt>
                <c:pt idx="125">
                  <c:v>2.6700000000000004</c:v>
                </c:pt>
                <c:pt idx="126">
                  <c:v>3.0300000000000002</c:v>
                </c:pt>
                <c:pt idx="127">
                  <c:v>3.33</c:v>
                </c:pt>
                <c:pt idx="128">
                  <c:v>2.33</c:v>
                </c:pt>
                <c:pt idx="129">
                  <c:v>2.59</c:v>
                </c:pt>
                <c:pt idx="130">
                  <c:v>2.88</c:v>
                </c:pt>
                <c:pt idx="131">
                  <c:v>3.13</c:v>
                </c:pt>
                <c:pt idx="132">
                  <c:v>3.4299999999999997</c:v>
                </c:pt>
                <c:pt idx="133">
                  <c:v>3.7899999999999996</c:v>
                </c:pt>
                <c:pt idx="134">
                  <c:v>4.0599999999999996</c:v>
                </c:pt>
                <c:pt idx="135">
                  <c:v>4.3099999999999996</c:v>
                </c:pt>
                <c:pt idx="136">
                  <c:v>4.5299999999999994</c:v>
                </c:pt>
                <c:pt idx="137">
                  <c:v>3.5299999999999994</c:v>
                </c:pt>
                <c:pt idx="138">
                  <c:v>3.8299999999999992</c:v>
                </c:pt>
                <c:pt idx="139">
                  <c:v>4.129999999999999</c:v>
                </c:pt>
                <c:pt idx="140">
                  <c:v>4.3299999999999992</c:v>
                </c:pt>
                <c:pt idx="141">
                  <c:v>4.5299999999999994</c:v>
                </c:pt>
                <c:pt idx="142">
                  <c:v>4.7499999999999991</c:v>
                </c:pt>
                <c:pt idx="143">
                  <c:v>5.0499999999999989</c:v>
                </c:pt>
                <c:pt idx="144">
                  <c:v>5.339999999999999</c:v>
                </c:pt>
                <c:pt idx="145">
                  <c:v>5.6399999999999988</c:v>
                </c:pt>
                <c:pt idx="146">
                  <c:v>4.6399999999999988</c:v>
                </c:pt>
                <c:pt idx="147">
                  <c:v>4.8599999999999985</c:v>
                </c:pt>
                <c:pt idx="148">
                  <c:v>5.0599999999999987</c:v>
                </c:pt>
                <c:pt idx="149">
                  <c:v>5.2799999999999985</c:v>
                </c:pt>
                <c:pt idx="150">
                  <c:v>4.2799999999999985</c:v>
                </c:pt>
                <c:pt idx="151">
                  <c:v>4.5699999999999985</c:v>
                </c:pt>
                <c:pt idx="152">
                  <c:v>4.7899999999999983</c:v>
                </c:pt>
                <c:pt idx="153">
                  <c:v>5.0399999999999983</c:v>
                </c:pt>
                <c:pt idx="154">
                  <c:v>4.0399999999999983</c:v>
                </c:pt>
                <c:pt idx="155">
                  <c:v>3.0399999999999983</c:v>
                </c:pt>
                <c:pt idx="156">
                  <c:v>3.3399999999999981</c:v>
                </c:pt>
                <c:pt idx="157">
                  <c:v>3.549999999999998</c:v>
                </c:pt>
                <c:pt idx="158">
                  <c:v>3.8399999999999981</c:v>
                </c:pt>
                <c:pt idx="159">
                  <c:v>4.0399999999999983</c:v>
                </c:pt>
                <c:pt idx="160">
                  <c:v>3.0399999999999983</c:v>
                </c:pt>
                <c:pt idx="161">
                  <c:v>3.2899999999999983</c:v>
                </c:pt>
                <c:pt idx="162">
                  <c:v>3.4699999999999984</c:v>
                </c:pt>
                <c:pt idx="163">
                  <c:v>3.7199999999999984</c:v>
                </c:pt>
                <c:pt idx="164">
                  <c:v>3.9799999999999986</c:v>
                </c:pt>
                <c:pt idx="165">
                  <c:v>4.1799999999999988</c:v>
                </c:pt>
                <c:pt idx="166">
                  <c:v>4.4899999999999984</c:v>
                </c:pt>
                <c:pt idx="167">
                  <c:v>3.4899999999999984</c:v>
                </c:pt>
                <c:pt idx="168">
                  <c:v>2.4899999999999984</c:v>
                </c:pt>
                <c:pt idx="169">
                  <c:v>2.7799999999999985</c:v>
                </c:pt>
                <c:pt idx="170">
                  <c:v>1.7799999999999985</c:v>
                </c:pt>
                <c:pt idx="171">
                  <c:v>2.0499999999999985</c:v>
                </c:pt>
                <c:pt idx="172">
                  <c:v>2.2999999999999985</c:v>
                </c:pt>
                <c:pt idx="173">
                  <c:v>2.5499999999999985</c:v>
                </c:pt>
                <c:pt idx="174">
                  <c:v>2.9499999999999984</c:v>
                </c:pt>
                <c:pt idx="175">
                  <c:v>3.1499999999999986</c:v>
                </c:pt>
                <c:pt idx="176">
                  <c:v>3.5499999999999985</c:v>
                </c:pt>
                <c:pt idx="177">
                  <c:v>3.8799999999999986</c:v>
                </c:pt>
                <c:pt idx="178">
                  <c:v>2.8799999999999986</c:v>
                </c:pt>
                <c:pt idx="179">
                  <c:v>3.0999999999999988</c:v>
                </c:pt>
                <c:pt idx="180">
                  <c:v>3.3999999999999986</c:v>
                </c:pt>
                <c:pt idx="181">
                  <c:v>2.3999999999999986</c:v>
                </c:pt>
                <c:pt idx="182">
                  <c:v>2.6199999999999988</c:v>
                </c:pt>
                <c:pt idx="183">
                  <c:v>2.839999999999999</c:v>
                </c:pt>
                <c:pt idx="184">
                  <c:v>3.169999999999999</c:v>
                </c:pt>
                <c:pt idx="185">
                  <c:v>3.4399999999999991</c:v>
                </c:pt>
                <c:pt idx="186">
                  <c:v>2.4399999999999991</c:v>
                </c:pt>
                <c:pt idx="187">
                  <c:v>2.7699999999999991</c:v>
                </c:pt>
                <c:pt idx="188">
                  <c:v>3.0999999999999992</c:v>
                </c:pt>
                <c:pt idx="189">
                  <c:v>3.3899999999999992</c:v>
                </c:pt>
                <c:pt idx="190">
                  <c:v>3.7499999999999991</c:v>
                </c:pt>
                <c:pt idx="191">
                  <c:v>4.2499999999999991</c:v>
                </c:pt>
                <c:pt idx="192">
                  <c:v>4.6499999999999995</c:v>
                </c:pt>
                <c:pt idx="193">
                  <c:v>4.9399999999999995</c:v>
                </c:pt>
                <c:pt idx="194">
                  <c:v>5.1599999999999993</c:v>
                </c:pt>
                <c:pt idx="195">
                  <c:v>5.4099999999999993</c:v>
                </c:pt>
                <c:pt idx="196">
                  <c:v>5.81</c:v>
                </c:pt>
                <c:pt idx="197">
                  <c:v>6.14</c:v>
                </c:pt>
                <c:pt idx="198">
                  <c:v>6.4399999999999995</c:v>
                </c:pt>
                <c:pt idx="199">
                  <c:v>6.84</c:v>
                </c:pt>
                <c:pt idx="200">
                  <c:v>7.04</c:v>
                </c:pt>
                <c:pt idx="201">
                  <c:v>7.26</c:v>
                </c:pt>
                <c:pt idx="202">
                  <c:v>7.51</c:v>
                </c:pt>
                <c:pt idx="203">
                  <c:v>7.76</c:v>
                </c:pt>
                <c:pt idx="204">
                  <c:v>8.06</c:v>
                </c:pt>
                <c:pt idx="205">
                  <c:v>8.32</c:v>
                </c:pt>
              </c:numCache>
            </c:numRef>
          </c:val>
          <c:smooth val="0"/>
          <c:extLst xmlns:c16r2="http://schemas.microsoft.com/office/drawing/2015/06/chart">
            <c:ext xmlns:c16="http://schemas.microsoft.com/office/drawing/2014/chart" uri="{C3380CC4-5D6E-409C-BE32-E72D297353CC}">
              <c16:uniqueId val="{00000000-3BD8-434B-B5E5-D0E5C0037ADE}"/>
            </c:ext>
          </c:extLst>
        </c:ser>
        <c:dLbls>
          <c:showLegendKey val="0"/>
          <c:showVal val="0"/>
          <c:showCatName val="0"/>
          <c:showSerName val="0"/>
          <c:showPercent val="0"/>
          <c:showBubbleSize val="0"/>
        </c:dLbls>
        <c:axId val="410886800"/>
        <c:axId val="410898560"/>
        <c:axId val="353540368"/>
      </c:line3DChart>
      <c:catAx>
        <c:axId val="4108868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Bets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0898560"/>
        <c:crosses val="autoZero"/>
        <c:auto val="1"/>
        <c:lblAlgn val="ctr"/>
        <c:lblOffset val="100"/>
        <c:noMultiLvlLbl val="0"/>
      </c:catAx>
      <c:valAx>
        <c:axId val="410898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Profit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0886800"/>
        <c:crosses val="autoZero"/>
        <c:crossBetween val="between"/>
      </c:valAx>
      <c:serAx>
        <c:axId val="353540368"/>
        <c:scaling>
          <c:orientation val="minMax"/>
        </c:scaling>
        <c:delete val="1"/>
        <c:axPos val="b"/>
        <c:majorTickMark val="out"/>
        <c:minorTickMark val="none"/>
        <c:tickLblPos val="nextTo"/>
        <c:crossAx val="410898560"/>
        <c:crosses val="autoZero"/>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line3DChart>
        <c:grouping val="standard"/>
        <c:varyColors val="0"/>
        <c:ser>
          <c:idx val="0"/>
          <c:order val="0"/>
          <c:tx>
            <c:strRef>
              <c:f>'month 4'!$G$1</c:f>
              <c:strCache>
                <c:ptCount val="1"/>
                <c:pt idx="0">
                  <c:v>Balance</c:v>
                </c:pt>
              </c:strCache>
            </c:strRef>
          </c:tx>
          <c:spPr>
            <a:solidFill>
              <a:schemeClr val="accent1"/>
            </a:solidFill>
            <a:ln>
              <a:noFill/>
            </a:ln>
            <a:effectLst/>
            <a:sp3d/>
          </c:spPr>
          <c:val>
            <c:numRef>
              <c:f>'month 4'!$G$2:$G$42</c:f>
              <c:numCache>
                <c:formatCode>General</c:formatCode>
                <c:ptCount val="41"/>
                <c:pt idx="0">
                  <c:v>3.34</c:v>
                </c:pt>
                <c:pt idx="1">
                  <c:v>3.63</c:v>
                </c:pt>
                <c:pt idx="2">
                  <c:v>3.9299999999999997</c:v>
                </c:pt>
                <c:pt idx="3">
                  <c:v>4.26</c:v>
                </c:pt>
                <c:pt idx="4">
                  <c:v>4.7299999999999995</c:v>
                </c:pt>
                <c:pt idx="5">
                  <c:v>3.7299999999999995</c:v>
                </c:pt>
                <c:pt idx="6">
                  <c:v>2.7299999999999995</c:v>
                </c:pt>
                <c:pt idx="7">
                  <c:v>3.0599999999999996</c:v>
                </c:pt>
                <c:pt idx="8">
                  <c:v>2.0599999999999996</c:v>
                </c:pt>
                <c:pt idx="9">
                  <c:v>2.3699999999999997</c:v>
                </c:pt>
                <c:pt idx="10">
                  <c:v>2.6699999999999995</c:v>
                </c:pt>
                <c:pt idx="11">
                  <c:v>3.0299999999999994</c:v>
                </c:pt>
                <c:pt idx="12">
                  <c:v>3.3299999999999992</c:v>
                </c:pt>
                <c:pt idx="13">
                  <c:v>2.3299999999999992</c:v>
                </c:pt>
                <c:pt idx="14">
                  <c:v>2.589999999999999</c:v>
                </c:pt>
                <c:pt idx="15">
                  <c:v>2.879999999999999</c:v>
                </c:pt>
                <c:pt idx="16">
                  <c:v>3.129999999999999</c:v>
                </c:pt>
                <c:pt idx="17">
                  <c:v>3.4299999999999988</c:v>
                </c:pt>
                <c:pt idx="18">
                  <c:v>3.7899999999999987</c:v>
                </c:pt>
                <c:pt idx="19">
                  <c:v>4.0599999999999987</c:v>
                </c:pt>
                <c:pt idx="20">
                  <c:v>4.3099999999999987</c:v>
                </c:pt>
                <c:pt idx="21">
                  <c:v>4.5299999999999985</c:v>
                </c:pt>
                <c:pt idx="22">
                  <c:v>3.5299999999999985</c:v>
                </c:pt>
                <c:pt idx="23">
                  <c:v>3.8299999999999983</c:v>
                </c:pt>
                <c:pt idx="24">
                  <c:v>4.1299999999999981</c:v>
                </c:pt>
                <c:pt idx="25">
                  <c:v>4.3299999999999983</c:v>
                </c:pt>
                <c:pt idx="26">
                  <c:v>4.5299999999999985</c:v>
                </c:pt>
                <c:pt idx="27">
                  <c:v>4.7499999999999982</c:v>
                </c:pt>
                <c:pt idx="28">
                  <c:v>5.049999999999998</c:v>
                </c:pt>
                <c:pt idx="29">
                  <c:v>5.3399999999999981</c:v>
                </c:pt>
                <c:pt idx="30">
                  <c:v>5.6399999999999979</c:v>
                </c:pt>
                <c:pt idx="31">
                  <c:v>4.6399999999999979</c:v>
                </c:pt>
                <c:pt idx="32">
                  <c:v>4.8599999999999977</c:v>
                </c:pt>
                <c:pt idx="33">
                  <c:v>5.0599999999999978</c:v>
                </c:pt>
                <c:pt idx="34">
                  <c:v>5.2799999999999976</c:v>
                </c:pt>
                <c:pt idx="35">
                  <c:v>4.2799999999999976</c:v>
                </c:pt>
                <c:pt idx="36">
                  <c:v>4.5699999999999976</c:v>
                </c:pt>
                <c:pt idx="37">
                  <c:v>4.7899999999999974</c:v>
                </c:pt>
                <c:pt idx="38">
                  <c:v>5.0399999999999974</c:v>
                </c:pt>
                <c:pt idx="39">
                  <c:v>4.0399999999999974</c:v>
                </c:pt>
                <c:pt idx="40">
                  <c:v>3.0399999999999974</c:v>
                </c:pt>
              </c:numCache>
            </c:numRef>
          </c:val>
          <c:smooth val="0"/>
          <c:extLst xmlns:c16r2="http://schemas.microsoft.com/office/drawing/2015/06/chart">
            <c:ext xmlns:c16="http://schemas.microsoft.com/office/drawing/2014/chart" uri="{C3380CC4-5D6E-409C-BE32-E72D297353CC}">
              <c16:uniqueId val="{00000000-7A35-432F-A674-CBC6E57F5495}"/>
            </c:ext>
          </c:extLst>
        </c:ser>
        <c:dLbls>
          <c:showLegendKey val="0"/>
          <c:showVal val="0"/>
          <c:showCatName val="0"/>
          <c:showSerName val="0"/>
          <c:showPercent val="0"/>
          <c:showBubbleSize val="0"/>
        </c:dLbls>
        <c:axId val="410886408"/>
        <c:axId val="410896600"/>
        <c:axId val="402193360"/>
      </c:line3DChart>
      <c:catAx>
        <c:axId val="410886408"/>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0896600"/>
        <c:crosses val="autoZero"/>
        <c:auto val="1"/>
        <c:lblAlgn val="ctr"/>
        <c:lblOffset val="100"/>
        <c:noMultiLvlLbl val="0"/>
      </c:catAx>
      <c:valAx>
        <c:axId val="410896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0886408"/>
        <c:crosses val="autoZero"/>
        <c:crossBetween val="between"/>
      </c:valAx>
      <c:serAx>
        <c:axId val="402193360"/>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0896600"/>
        <c:crosses val="autoZero"/>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 Goals Tips - Performance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line3DChart>
        <c:grouping val="standard"/>
        <c:varyColors val="0"/>
        <c:ser>
          <c:idx val="0"/>
          <c:order val="0"/>
          <c:spPr>
            <a:solidFill>
              <a:schemeClr val="accent1"/>
            </a:solidFill>
            <a:ln>
              <a:noFill/>
            </a:ln>
            <a:effectLst/>
            <a:sp3d/>
          </c:spPr>
          <c:val>
            <c:numRef>
              <c:f>'complete results log'!$G$2:$G$117</c:f>
              <c:numCache>
                <c:formatCode>General</c:formatCode>
                <c:ptCount val="116"/>
                <c:pt idx="0">
                  <c:v>-1</c:v>
                </c:pt>
                <c:pt idx="1">
                  <c:v>-2</c:v>
                </c:pt>
                <c:pt idx="2">
                  <c:v>-1.87</c:v>
                </c:pt>
                <c:pt idx="3">
                  <c:v>-2.87</c:v>
                </c:pt>
                <c:pt idx="4">
                  <c:v>-2.54</c:v>
                </c:pt>
                <c:pt idx="5">
                  <c:v>-2.33</c:v>
                </c:pt>
                <c:pt idx="6">
                  <c:v>-3.33</c:v>
                </c:pt>
                <c:pt idx="7">
                  <c:v>-3.13</c:v>
                </c:pt>
                <c:pt idx="8">
                  <c:v>-3</c:v>
                </c:pt>
                <c:pt idx="9">
                  <c:v>-2.64</c:v>
                </c:pt>
                <c:pt idx="10">
                  <c:v>-2.48</c:v>
                </c:pt>
                <c:pt idx="11">
                  <c:v>-2.1800000000000002</c:v>
                </c:pt>
                <c:pt idx="12">
                  <c:v>-1.85</c:v>
                </c:pt>
                <c:pt idx="13">
                  <c:v>-1.7000000000000002</c:v>
                </c:pt>
                <c:pt idx="14">
                  <c:v>-1.37</c:v>
                </c:pt>
                <c:pt idx="15">
                  <c:v>-1.08</c:v>
                </c:pt>
                <c:pt idx="16">
                  <c:v>-0.8600000000000001</c:v>
                </c:pt>
                <c:pt idx="17">
                  <c:v>-0.66000000000000014</c:v>
                </c:pt>
                <c:pt idx="18">
                  <c:v>-1.6600000000000001</c:v>
                </c:pt>
                <c:pt idx="19">
                  <c:v>-1.4100000000000001</c:v>
                </c:pt>
                <c:pt idx="20">
                  <c:v>-1.1900000000000002</c:v>
                </c:pt>
                <c:pt idx="21">
                  <c:v>-0.94000000000000017</c:v>
                </c:pt>
                <c:pt idx="22">
                  <c:v>-0.69000000000000017</c:v>
                </c:pt>
                <c:pt idx="23">
                  <c:v>-0.51000000000000023</c:v>
                </c:pt>
                <c:pt idx="24">
                  <c:v>-0.34000000000000019</c:v>
                </c:pt>
                <c:pt idx="25">
                  <c:v>-1.3400000000000003</c:v>
                </c:pt>
                <c:pt idx="26">
                  <c:v>-2.3400000000000003</c:v>
                </c:pt>
                <c:pt idx="27">
                  <c:v>-2.0900000000000003</c:v>
                </c:pt>
                <c:pt idx="28">
                  <c:v>-1.7900000000000003</c:v>
                </c:pt>
                <c:pt idx="29">
                  <c:v>-1.6100000000000003</c:v>
                </c:pt>
                <c:pt idx="30">
                  <c:v>-1.3900000000000003</c:v>
                </c:pt>
                <c:pt idx="31">
                  <c:v>-1.1100000000000003</c:v>
                </c:pt>
                <c:pt idx="32">
                  <c:v>-1.0100000000000002</c:v>
                </c:pt>
                <c:pt idx="33">
                  <c:v>-2.0100000000000002</c:v>
                </c:pt>
                <c:pt idx="34">
                  <c:v>-1.7100000000000002</c:v>
                </c:pt>
                <c:pt idx="35">
                  <c:v>-1.5400000000000003</c:v>
                </c:pt>
                <c:pt idx="36">
                  <c:v>-1.3300000000000003</c:v>
                </c:pt>
                <c:pt idx="37">
                  <c:v>-1.1000000000000003</c:v>
                </c:pt>
                <c:pt idx="38">
                  <c:v>-2.1000000000000005</c:v>
                </c:pt>
                <c:pt idx="39">
                  <c:v>-3.1000000000000005</c:v>
                </c:pt>
                <c:pt idx="40">
                  <c:v>-2.9200000000000004</c:v>
                </c:pt>
                <c:pt idx="41">
                  <c:v>-2.7300000000000004</c:v>
                </c:pt>
                <c:pt idx="42">
                  <c:v>-2.4900000000000002</c:v>
                </c:pt>
                <c:pt idx="43">
                  <c:v>-2.2300000000000004</c:v>
                </c:pt>
                <c:pt idx="44">
                  <c:v>-2.0200000000000005</c:v>
                </c:pt>
                <c:pt idx="45">
                  <c:v>-1.8100000000000005</c:v>
                </c:pt>
                <c:pt idx="46">
                  <c:v>-1.5300000000000005</c:v>
                </c:pt>
                <c:pt idx="47">
                  <c:v>-2.5300000000000002</c:v>
                </c:pt>
                <c:pt idx="48">
                  <c:v>-2.1700000000000004</c:v>
                </c:pt>
                <c:pt idx="49">
                  <c:v>-1.7300000000000004</c:v>
                </c:pt>
                <c:pt idx="50">
                  <c:v>-1.4700000000000004</c:v>
                </c:pt>
                <c:pt idx="51">
                  <c:v>-2.4700000000000006</c:v>
                </c:pt>
                <c:pt idx="52">
                  <c:v>-2.2900000000000005</c:v>
                </c:pt>
                <c:pt idx="53">
                  <c:v>-2.0300000000000002</c:v>
                </c:pt>
                <c:pt idx="54">
                  <c:v>-1.8300000000000003</c:v>
                </c:pt>
                <c:pt idx="55">
                  <c:v>-0.95000000000000029</c:v>
                </c:pt>
                <c:pt idx="56">
                  <c:v>-0.7100000000000003</c:v>
                </c:pt>
                <c:pt idx="57">
                  <c:v>-1.7100000000000004</c:v>
                </c:pt>
                <c:pt idx="58">
                  <c:v>-1.4800000000000004</c:v>
                </c:pt>
                <c:pt idx="59">
                  <c:v>-1.3500000000000005</c:v>
                </c:pt>
                <c:pt idx="60">
                  <c:v>-2.3500000000000005</c:v>
                </c:pt>
                <c:pt idx="61">
                  <c:v>-2.2000000000000006</c:v>
                </c:pt>
                <c:pt idx="62">
                  <c:v>-3.2000000000000006</c:v>
                </c:pt>
                <c:pt idx="63">
                  <c:v>-4.2000000000000011</c:v>
                </c:pt>
                <c:pt idx="64">
                  <c:v>-3.9800000000000009</c:v>
                </c:pt>
                <c:pt idx="65">
                  <c:v>-3.8100000000000009</c:v>
                </c:pt>
                <c:pt idx="66">
                  <c:v>-3.6100000000000008</c:v>
                </c:pt>
                <c:pt idx="67">
                  <c:v>-3.3800000000000008</c:v>
                </c:pt>
                <c:pt idx="68">
                  <c:v>-3.1900000000000008</c:v>
                </c:pt>
                <c:pt idx="69">
                  <c:v>-2.9700000000000006</c:v>
                </c:pt>
                <c:pt idx="70">
                  <c:v>-2.7700000000000005</c:v>
                </c:pt>
                <c:pt idx="71">
                  <c:v>-2.4800000000000004</c:v>
                </c:pt>
                <c:pt idx="72">
                  <c:v>-2.2600000000000002</c:v>
                </c:pt>
                <c:pt idx="73">
                  <c:v>-2.06</c:v>
                </c:pt>
                <c:pt idx="74">
                  <c:v>-1.84</c:v>
                </c:pt>
                <c:pt idx="75">
                  <c:v>-1.55</c:v>
                </c:pt>
                <c:pt idx="76">
                  <c:v>-2.5499999999999998</c:v>
                </c:pt>
                <c:pt idx="77">
                  <c:v>-3.55</c:v>
                </c:pt>
                <c:pt idx="78">
                  <c:v>-3.3499999999999996</c:v>
                </c:pt>
                <c:pt idx="79">
                  <c:v>-3.0799999999999996</c:v>
                </c:pt>
                <c:pt idx="80">
                  <c:v>-2.7899999999999996</c:v>
                </c:pt>
                <c:pt idx="81">
                  <c:v>-3.7899999999999996</c:v>
                </c:pt>
                <c:pt idx="82">
                  <c:v>-3.4399999999999995</c:v>
                </c:pt>
                <c:pt idx="83">
                  <c:v>-3.2599999999999993</c:v>
                </c:pt>
                <c:pt idx="84">
                  <c:v>-2.8599999999999994</c:v>
                </c:pt>
                <c:pt idx="85">
                  <c:v>-2.5299999999999994</c:v>
                </c:pt>
                <c:pt idx="86">
                  <c:v>-3.5299999999999994</c:v>
                </c:pt>
                <c:pt idx="87">
                  <c:v>-3.2399999999999993</c:v>
                </c:pt>
                <c:pt idx="88">
                  <c:v>-2.9099999999999993</c:v>
                </c:pt>
                <c:pt idx="89">
                  <c:v>-2.6899999999999991</c:v>
                </c:pt>
                <c:pt idx="90">
                  <c:v>-2.399999999999999</c:v>
                </c:pt>
                <c:pt idx="91">
                  <c:v>-2.149999999999999</c:v>
                </c:pt>
                <c:pt idx="92">
                  <c:v>-1.899999999999999</c:v>
                </c:pt>
                <c:pt idx="93">
                  <c:v>-1.6999999999999991</c:v>
                </c:pt>
                <c:pt idx="94">
                  <c:v>-1.4499999999999991</c:v>
                </c:pt>
                <c:pt idx="95">
                  <c:v>-1.069999999999999</c:v>
                </c:pt>
                <c:pt idx="96">
                  <c:v>-0.70999999999999897</c:v>
                </c:pt>
                <c:pt idx="97">
                  <c:v>-0.44999999999999896</c:v>
                </c:pt>
                <c:pt idx="98">
                  <c:v>-0.16999999999999893</c:v>
                </c:pt>
                <c:pt idx="99">
                  <c:v>0.12000000000000105</c:v>
                </c:pt>
                <c:pt idx="100">
                  <c:v>0.42000000000000104</c:v>
                </c:pt>
                <c:pt idx="101">
                  <c:v>0.62000000000000099</c:v>
                </c:pt>
                <c:pt idx="102">
                  <c:v>0.98000000000000098</c:v>
                </c:pt>
                <c:pt idx="103">
                  <c:v>1.180000000000001</c:v>
                </c:pt>
                <c:pt idx="104">
                  <c:v>0.18000000000000105</c:v>
                </c:pt>
                <c:pt idx="105">
                  <c:v>0.43000000000000105</c:v>
                </c:pt>
                <c:pt idx="106">
                  <c:v>0.68000000000000105</c:v>
                </c:pt>
                <c:pt idx="107">
                  <c:v>0.97000000000000108</c:v>
                </c:pt>
                <c:pt idx="108">
                  <c:v>1.370000000000001</c:v>
                </c:pt>
                <c:pt idx="109">
                  <c:v>1.660000000000001</c:v>
                </c:pt>
                <c:pt idx="110">
                  <c:v>1.9600000000000011</c:v>
                </c:pt>
                <c:pt idx="111">
                  <c:v>2.180000000000001</c:v>
                </c:pt>
                <c:pt idx="112">
                  <c:v>2.4700000000000011</c:v>
                </c:pt>
                <c:pt idx="113">
                  <c:v>2.7600000000000011</c:v>
                </c:pt>
                <c:pt idx="114">
                  <c:v>3.0400000000000009</c:v>
                </c:pt>
                <c:pt idx="115">
                  <c:v>3.3400000000000007</c:v>
                </c:pt>
              </c:numCache>
            </c:numRef>
          </c:val>
          <c:smooth val="0"/>
          <c:extLst xmlns:c16r2="http://schemas.microsoft.com/office/drawing/2015/06/chart">
            <c:ext xmlns:c16="http://schemas.microsoft.com/office/drawing/2014/chart" uri="{C3380CC4-5D6E-409C-BE32-E72D297353CC}">
              <c16:uniqueId val="{00000000-B662-447B-9F7B-F8840EAD5E37}"/>
            </c:ext>
          </c:extLst>
        </c:ser>
        <c:dLbls>
          <c:showLegendKey val="0"/>
          <c:showVal val="0"/>
          <c:showCatName val="0"/>
          <c:showSerName val="0"/>
          <c:showPercent val="0"/>
          <c:showBubbleSize val="0"/>
        </c:dLbls>
        <c:axId val="410887192"/>
        <c:axId val="410897384"/>
        <c:axId val="402198024"/>
      </c:line3DChart>
      <c:catAx>
        <c:axId val="4108871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Bets</a:t>
                </a:r>
              </a:p>
            </c:rich>
          </c:tx>
          <c:layout>
            <c:manualLayout>
              <c:xMode val="edge"/>
              <c:yMode val="edge"/>
              <c:x val="0.39154724409448821"/>
              <c:y val="0.714793862305673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0897384"/>
        <c:crosses val="autoZero"/>
        <c:auto val="1"/>
        <c:lblAlgn val="ctr"/>
        <c:lblOffset val="100"/>
        <c:noMultiLvlLbl val="0"/>
      </c:catAx>
      <c:valAx>
        <c:axId val="410897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Profit</a:t>
                </a:r>
                <a:r>
                  <a:rPr lang="en-GB" baseline="0"/>
                  <a:t> (Pts.)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0887192"/>
        <c:crosses val="autoZero"/>
        <c:crossBetween val="between"/>
      </c:valAx>
      <c:serAx>
        <c:axId val="402198024"/>
        <c:scaling>
          <c:orientation val="minMax"/>
        </c:scaling>
        <c:delete val="1"/>
        <c:axPos val="b"/>
        <c:majorTickMark val="out"/>
        <c:minorTickMark val="none"/>
        <c:tickLblPos val="nextTo"/>
        <c:crossAx val="410897384"/>
        <c:crosses val="autoZero"/>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0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590549</xdr:colOff>
      <xdr:row>139</xdr:row>
      <xdr:rowOff>119061</xdr:rowOff>
    </xdr:from>
    <xdr:to>
      <xdr:col>15</xdr:col>
      <xdr:colOff>314324</xdr:colOff>
      <xdr:row>156</xdr:row>
      <xdr:rowOff>171450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590550</xdr:colOff>
      <xdr:row>24</xdr:row>
      <xdr:rowOff>119061</xdr:rowOff>
    </xdr:from>
    <xdr:to>
      <xdr:col>14</xdr:col>
      <xdr:colOff>523876</xdr:colOff>
      <xdr:row>39</xdr:row>
      <xdr:rowOff>114300</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600075</xdr:colOff>
      <xdr:row>1</xdr:row>
      <xdr:rowOff>104775</xdr:rowOff>
    </xdr:from>
    <xdr:to>
      <xdr:col>13</xdr:col>
      <xdr:colOff>238125</xdr:colOff>
      <xdr:row>18</xdr:row>
      <xdr:rowOff>28575</xdr:rowOff>
    </xdr:to>
    <xdr:graphicFrame macro="">
      <xdr:nvGraphicFramePr>
        <xdr:cNvPr id="3" name="Chart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2"/>
  <sheetViews>
    <sheetView tabSelected="1" workbookViewId="0">
      <selection activeCell="G65" sqref="G2:G65"/>
    </sheetView>
  </sheetViews>
  <sheetFormatPr defaultRowHeight="15" x14ac:dyDescent="0.25"/>
  <cols>
    <col min="1" max="1" width="22.140625" style="9" customWidth="1"/>
    <col min="2" max="2" width="35.5703125" style="9" bestFit="1" customWidth="1"/>
    <col min="3" max="5" width="22.140625" style="9" customWidth="1"/>
    <col min="6" max="6" width="22.140625" style="5" customWidth="1"/>
    <col min="7" max="7" width="12.85546875" style="6" bestFit="1" customWidth="1"/>
  </cols>
  <sheetData>
    <row r="1" spans="1:15" s="3" customFormat="1" x14ac:dyDescent="0.25">
      <c r="A1" s="7" t="s">
        <v>0</v>
      </c>
      <c r="B1" s="7" t="s">
        <v>1</v>
      </c>
      <c r="C1" s="7" t="s">
        <v>2</v>
      </c>
      <c r="D1" s="7" t="s">
        <v>3</v>
      </c>
      <c r="E1" s="7" t="s">
        <v>4</v>
      </c>
      <c r="F1" s="4" t="s">
        <v>5</v>
      </c>
      <c r="G1" s="4" t="s">
        <v>6</v>
      </c>
      <c r="I1" s="2"/>
    </row>
    <row r="2" spans="1:15" x14ac:dyDescent="0.25">
      <c r="A2" s="8">
        <v>42371</v>
      </c>
      <c r="B2" s="9" t="s">
        <v>7</v>
      </c>
      <c r="C2" s="9">
        <v>1.1299999999999999</v>
      </c>
      <c r="D2" s="9" t="s">
        <v>8</v>
      </c>
      <c r="E2" s="9" t="s">
        <v>9</v>
      </c>
      <c r="F2" s="5">
        <f>ROUND(IF(E2="Yes",IF(D2="Betfair",(C2-1)*0.95,IF(D2="Betdaq",(C2-1)*0.97,(C2-1))),-1),2)</f>
        <v>-1</v>
      </c>
      <c r="G2" s="5">
        <f>F2</f>
        <v>-1</v>
      </c>
      <c r="I2" s="1"/>
      <c r="N2" s="13" t="s">
        <v>10</v>
      </c>
      <c r="O2">
        <v>1.27</v>
      </c>
    </row>
    <row r="3" spans="1:15" x14ac:dyDescent="0.25">
      <c r="A3" s="8">
        <v>42371</v>
      </c>
      <c r="B3" s="9" t="s">
        <v>11</v>
      </c>
      <c r="C3" s="9">
        <v>1.32</v>
      </c>
      <c r="D3" s="9" t="s">
        <v>12</v>
      </c>
      <c r="E3" s="9" t="s">
        <v>9</v>
      </c>
      <c r="F3" s="5">
        <f t="shared" ref="F3:F66" si="0">ROUND(IF(E3="Yes",IF(D3="Betfair",(C3-1)*0.95,IF(D3="Betdaq",(C3-1)*0.97,(C3-1))),-1),2)</f>
        <v>-1</v>
      </c>
      <c r="G3" s="5">
        <f>F3+G2</f>
        <v>-2</v>
      </c>
      <c r="I3" s="1"/>
      <c r="N3" s="13" t="s">
        <v>13</v>
      </c>
      <c r="O3">
        <f>1+ROUND(((O2-1)*0.95),2)</f>
        <v>1.26</v>
      </c>
    </row>
    <row r="4" spans="1:15" x14ac:dyDescent="0.25">
      <c r="A4" s="8">
        <v>42371</v>
      </c>
      <c r="B4" s="9" t="s">
        <v>14</v>
      </c>
      <c r="C4" s="9">
        <v>1.1299999999999999</v>
      </c>
      <c r="D4" s="9" t="s">
        <v>8</v>
      </c>
      <c r="E4" s="9" t="s">
        <v>15</v>
      </c>
      <c r="F4" s="5">
        <f t="shared" si="0"/>
        <v>0.13</v>
      </c>
      <c r="G4" s="5">
        <f t="shared" ref="G4:G67" si="1">F4+G3</f>
        <v>-1.87</v>
      </c>
      <c r="I4" s="1"/>
    </row>
    <row r="5" spans="1:15" x14ac:dyDescent="0.25">
      <c r="A5" s="8">
        <v>42371</v>
      </c>
      <c r="B5" s="9" t="s">
        <v>16</v>
      </c>
      <c r="C5" s="9">
        <v>1.2</v>
      </c>
      <c r="D5" s="9" t="s">
        <v>17</v>
      </c>
      <c r="E5" s="9" t="s">
        <v>9</v>
      </c>
      <c r="F5" s="5">
        <f t="shared" si="0"/>
        <v>-1</v>
      </c>
      <c r="G5" s="5">
        <f t="shared" si="1"/>
        <v>-2.87</v>
      </c>
      <c r="I5" s="1"/>
    </row>
    <row r="6" spans="1:15" x14ac:dyDescent="0.25">
      <c r="A6" s="8">
        <v>42372</v>
      </c>
      <c r="B6" s="9" t="s">
        <v>18</v>
      </c>
      <c r="C6" s="9">
        <v>1.33</v>
      </c>
      <c r="D6" s="9" t="s">
        <v>19</v>
      </c>
      <c r="E6" s="9" t="s">
        <v>15</v>
      </c>
      <c r="F6" s="5">
        <f t="shared" si="0"/>
        <v>0.33</v>
      </c>
      <c r="G6" s="5">
        <f t="shared" si="1"/>
        <v>-2.54</v>
      </c>
      <c r="I6" s="1"/>
    </row>
    <row r="7" spans="1:15" x14ac:dyDescent="0.25">
      <c r="A7" s="8">
        <v>42378</v>
      </c>
      <c r="B7" s="9" t="s">
        <v>20</v>
      </c>
      <c r="C7" s="9">
        <v>1.22</v>
      </c>
      <c r="D7" s="9" t="s">
        <v>21</v>
      </c>
      <c r="E7" s="9" t="s">
        <v>15</v>
      </c>
      <c r="F7" s="5">
        <f t="shared" si="0"/>
        <v>0.21</v>
      </c>
      <c r="G7" s="5">
        <f t="shared" si="1"/>
        <v>-2.33</v>
      </c>
      <c r="H7" t="s">
        <v>22</v>
      </c>
      <c r="I7" s="1"/>
    </row>
    <row r="8" spans="1:15" x14ac:dyDescent="0.25">
      <c r="A8" s="8">
        <v>42378</v>
      </c>
      <c r="B8" s="9" t="s">
        <v>23</v>
      </c>
      <c r="C8" s="9">
        <v>1.28</v>
      </c>
      <c r="D8" s="9" t="s">
        <v>21</v>
      </c>
      <c r="E8" s="9" t="s">
        <v>9</v>
      </c>
      <c r="F8" s="5">
        <f t="shared" si="0"/>
        <v>-1</v>
      </c>
      <c r="G8" s="5">
        <f t="shared" si="1"/>
        <v>-3.33</v>
      </c>
      <c r="H8" t="s">
        <v>22</v>
      </c>
      <c r="I8" s="1"/>
    </row>
    <row r="9" spans="1:15" x14ac:dyDescent="0.25">
      <c r="A9" s="8">
        <v>42378</v>
      </c>
      <c r="B9" s="9" t="s">
        <v>24</v>
      </c>
      <c r="C9" s="9">
        <v>1.2</v>
      </c>
      <c r="D9" s="9" t="s">
        <v>25</v>
      </c>
      <c r="E9" s="9" t="s">
        <v>15</v>
      </c>
      <c r="F9" s="5">
        <f t="shared" si="0"/>
        <v>0.2</v>
      </c>
      <c r="G9" s="5">
        <f t="shared" si="1"/>
        <v>-3.13</v>
      </c>
      <c r="I9" s="1"/>
    </row>
    <row r="10" spans="1:15" x14ac:dyDescent="0.25">
      <c r="A10" s="8">
        <v>42378</v>
      </c>
      <c r="B10" s="9" t="s">
        <v>26</v>
      </c>
      <c r="C10" s="9">
        <v>1.1299999999999999</v>
      </c>
      <c r="D10" s="9" t="s">
        <v>17</v>
      </c>
      <c r="E10" s="9" t="s">
        <v>15</v>
      </c>
      <c r="F10" s="5">
        <f t="shared" si="0"/>
        <v>0.13</v>
      </c>
      <c r="G10" s="5">
        <f t="shared" si="1"/>
        <v>-3</v>
      </c>
      <c r="I10" s="1"/>
    </row>
    <row r="11" spans="1:15" x14ac:dyDescent="0.25">
      <c r="A11" s="8">
        <v>42378</v>
      </c>
      <c r="B11" s="9" t="s">
        <v>27</v>
      </c>
      <c r="C11" s="9">
        <v>1.36</v>
      </c>
      <c r="D11" s="9" t="s">
        <v>28</v>
      </c>
      <c r="E11" s="9" t="s">
        <v>15</v>
      </c>
      <c r="F11" s="5">
        <f t="shared" si="0"/>
        <v>0.36</v>
      </c>
      <c r="G11" s="5">
        <f t="shared" si="1"/>
        <v>-2.64</v>
      </c>
      <c r="I11" s="1"/>
    </row>
    <row r="12" spans="1:15" x14ac:dyDescent="0.25">
      <c r="A12" s="8">
        <v>42379</v>
      </c>
      <c r="B12" s="9" t="s">
        <v>29</v>
      </c>
      <c r="C12" s="9">
        <v>1.1599999999999999</v>
      </c>
      <c r="D12" s="9" t="s">
        <v>12</v>
      </c>
      <c r="E12" s="9" t="s">
        <v>15</v>
      </c>
      <c r="F12" s="5">
        <f t="shared" si="0"/>
        <v>0.16</v>
      </c>
      <c r="G12" s="5">
        <f t="shared" si="1"/>
        <v>-2.48</v>
      </c>
      <c r="I12" s="1"/>
    </row>
    <row r="13" spans="1:15" x14ac:dyDescent="0.25">
      <c r="A13" s="8">
        <v>42379</v>
      </c>
      <c r="B13" s="9" t="s">
        <v>30</v>
      </c>
      <c r="C13" s="9">
        <v>1.3</v>
      </c>
      <c r="D13" s="9" t="s">
        <v>28</v>
      </c>
      <c r="E13" s="9" t="s">
        <v>15</v>
      </c>
      <c r="F13" s="5">
        <f t="shared" si="0"/>
        <v>0.3</v>
      </c>
      <c r="G13" s="5">
        <f t="shared" si="1"/>
        <v>-2.1800000000000002</v>
      </c>
      <c r="I13" s="1"/>
    </row>
    <row r="14" spans="1:15" x14ac:dyDescent="0.25">
      <c r="A14" s="8">
        <v>42379</v>
      </c>
      <c r="B14" s="9" t="s">
        <v>31</v>
      </c>
      <c r="C14" s="9">
        <v>1.33</v>
      </c>
      <c r="D14" s="9" t="s">
        <v>32</v>
      </c>
      <c r="E14" s="9" t="s">
        <v>15</v>
      </c>
      <c r="F14" s="5">
        <f t="shared" si="0"/>
        <v>0.33</v>
      </c>
      <c r="G14" s="5">
        <f t="shared" si="1"/>
        <v>-1.85</v>
      </c>
      <c r="I14" s="1"/>
    </row>
    <row r="15" spans="1:15" x14ac:dyDescent="0.25">
      <c r="A15" s="8">
        <v>42379</v>
      </c>
      <c r="B15" s="9" t="s">
        <v>33</v>
      </c>
      <c r="C15" s="9">
        <v>1.1499999999999999</v>
      </c>
      <c r="D15" s="9" t="s">
        <v>28</v>
      </c>
      <c r="E15" s="9" t="s">
        <v>15</v>
      </c>
      <c r="F15" s="5">
        <f t="shared" si="0"/>
        <v>0.15</v>
      </c>
      <c r="G15" s="5">
        <f t="shared" si="1"/>
        <v>-1.7000000000000002</v>
      </c>
      <c r="I15" s="1"/>
    </row>
    <row r="16" spans="1:15" x14ac:dyDescent="0.25">
      <c r="A16" s="8">
        <v>42379</v>
      </c>
      <c r="B16" s="9" t="s">
        <v>34</v>
      </c>
      <c r="C16" s="9">
        <v>1.33</v>
      </c>
      <c r="D16" s="9" t="s">
        <v>8</v>
      </c>
      <c r="E16" s="9" t="s">
        <v>15</v>
      </c>
      <c r="F16" s="5">
        <f t="shared" si="0"/>
        <v>0.33</v>
      </c>
      <c r="G16" s="5">
        <f t="shared" si="1"/>
        <v>-1.37</v>
      </c>
      <c r="I16" s="1"/>
    </row>
    <row r="17" spans="1:9" x14ac:dyDescent="0.25">
      <c r="A17" s="8">
        <v>42385</v>
      </c>
      <c r="B17" s="9" t="s">
        <v>35</v>
      </c>
      <c r="C17" s="9">
        <v>1.29</v>
      </c>
      <c r="D17" s="9" t="s">
        <v>17</v>
      </c>
      <c r="E17" s="9" t="s">
        <v>15</v>
      </c>
      <c r="F17" s="5">
        <f t="shared" si="0"/>
        <v>0.28999999999999998</v>
      </c>
      <c r="G17" s="5">
        <f t="shared" si="1"/>
        <v>-1.08</v>
      </c>
      <c r="I17" s="1"/>
    </row>
    <row r="18" spans="1:9" x14ac:dyDescent="0.25">
      <c r="A18" s="8">
        <v>42385</v>
      </c>
      <c r="B18" s="9" t="s">
        <v>36</v>
      </c>
      <c r="C18" s="9">
        <v>1.22</v>
      </c>
      <c r="D18" s="9" t="s">
        <v>8</v>
      </c>
      <c r="E18" s="9" t="s">
        <v>15</v>
      </c>
      <c r="F18" s="5">
        <f t="shared" si="0"/>
        <v>0.22</v>
      </c>
      <c r="G18" s="5">
        <f t="shared" si="1"/>
        <v>-0.8600000000000001</v>
      </c>
      <c r="I18" s="1"/>
    </row>
    <row r="19" spans="1:9" x14ac:dyDescent="0.25">
      <c r="A19" s="8">
        <v>42385</v>
      </c>
      <c r="B19" s="9" t="s">
        <v>37</v>
      </c>
      <c r="C19" s="9">
        <v>1.2</v>
      </c>
      <c r="D19" s="9" t="s">
        <v>17</v>
      </c>
      <c r="E19" s="9" t="s">
        <v>15</v>
      </c>
      <c r="F19" s="5">
        <f t="shared" si="0"/>
        <v>0.2</v>
      </c>
      <c r="G19" s="5">
        <f t="shared" si="1"/>
        <v>-0.66000000000000014</v>
      </c>
      <c r="I19" s="1"/>
    </row>
    <row r="20" spans="1:9" x14ac:dyDescent="0.25">
      <c r="A20" s="8">
        <v>42385</v>
      </c>
      <c r="B20" s="9" t="s">
        <v>38</v>
      </c>
      <c r="C20" s="9">
        <v>1.33</v>
      </c>
      <c r="D20" s="9" t="s">
        <v>19</v>
      </c>
      <c r="E20" s="9" t="s">
        <v>9</v>
      </c>
      <c r="F20" s="5">
        <f t="shared" si="0"/>
        <v>-1</v>
      </c>
      <c r="G20" s="5">
        <f t="shared" si="1"/>
        <v>-1.6600000000000001</v>
      </c>
      <c r="I20" s="1"/>
    </row>
    <row r="21" spans="1:9" x14ac:dyDescent="0.25">
      <c r="A21" s="8">
        <v>42385</v>
      </c>
      <c r="B21" s="9" t="s">
        <v>39</v>
      </c>
      <c r="C21" s="9">
        <v>1.26</v>
      </c>
      <c r="D21" s="9" t="s">
        <v>21</v>
      </c>
      <c r="E21" s="9" t="s">
        <v>15</v>
      </c>
      <c r="F21" s="5">
        <f t="shared" si="0"/>
        <v>0.25</v>
      </c>
      <c r="G21" s="5">
        <f t="shared" si="1"/>
        <v>-1.4100000000000001</v>
      </c>
      <c r="H21" t="s">
        <v>22</v>
      </c>
      <c r="I21" s="1"/>
    </row>
    <row r="22" spans="1:9" x14ac:dyDescent="0.25">
      <c r="A22" s="8">
        <v>42386</v>
      </c>
      <c r="B22" s="9" t="s">
        <v>40</v>
      </c>
      <c r="C22" s="9">
        <v>1.22</v>
      </c>
      <c r="D22" s="9" t="s">
        <v>8</v>
      </c>
      <c r="E22" s="9" t="s">
        <v>15</v>
      </c>
      <c r="F22" s="5">
        <f t="shared" si="0"/>
        <v>0.22</v>
      </c>
      <c r="G22" s="5">
        <f t="shared" si="1"/>
        <v>-1.1900000000000002</v>
      </c>
      <c r="I22" s="1"/>
    </row>
    <row r="23" spans="1:9" x14ac:dyDescent="0.25">
      <c r="A23" s="8">
        <v>42386</v>
      </c>
      <c r="B23" s="9" t="s">
        <v>41</v>
      </c>
      <c r="C23" s="9">
        <v>1.26</v>
      </c>
      <c r="D23" s="9" t="s">
        <v>21</v>
      </c>
      <c r="E23" s="9" t="s">
        <v>15</v>
      </c>
      <c r="F23" s="5">
        <f t="shared" si="0"/>
        <v>0.25</v>
      </c>
      <c r="G23" s="5">
        <f t="shared" si="1"/>
        <v>-0.94000000000000017</v>
      </c>
      <c r="I23" s="1"/>
    </row>
    <row r="24" spans="1:9" x14ac:dyDescent="0.25">
      <c r="A24" s="8">
        <v>42386</v>
      </c>
      <c r="B24" s="9" t="s">
        <v>42</v>
      </c>
      <c r="C24" s="9">
        <v>1.25</v>
      </c>
      <c r="D24" s="9" t="s">
        <v>28</v>
      </c>
      <c r="E24" s="9" t="s">
        <v>15</v>
      </c>
      <c r="F24" s="5">
        <f t="shared" si="0"/>
        <v>0.25</v>
      </c>
      <c r="G24" s="5">
        <f t="shared" si="1"/>
        <v>-0.69000000000000017</v>
      </c>
      <c r="I24" s="1"/>
    </row>
    <row r="25" spans="1:9" x14ac:dyDescent="0.25">
      <c r="A25" s="8">
        <v>42386</v>
      </c>
      <c r="B25" s="9" t="s">
        <v>43</v>
      </c>
      <c r="C25" s="9">
        <v>1.18</v>
      </c>
      <c r="D25" s="9" t="s">
        <v>44</v>
      </c>
      <c r="E25" s="9" t="s">
        <v>15</v>
      </c>
      <c r="F25" s="5">
        <f t="shared" si="0"/>
        <v>0.18</v>
      </c>
      <c r="G25" s="5">
        <f t="shared" si="1"/>
        <v>-0.51000000000000023</v>
      </c>
      <c r="I25" s="1"/>
    </row>
    <row r="26" spans="1:9" x14ac:dyDescent="0.25">
      <c r="A26" s="8">
        <v>42386</v>
      </c>
      <c r="B26" s="9" t="s">
        <v>45</v>
      </c>
      <c r="C26" s="10">
        <v>1.17</v>
      </c>
      <c r="D26" s="9" t="s">
        <v>12</v>
      </c>
      <c r="E26" s="9" t="s">
        <v>15</v>
      </c>
      <c r="F26" s="5">
        <f t="shared" si="0"/>
        <v>0.17</v>
      </c>
      <c r="G26" s="5">
        <f t="shared" si="1"/>
        <v>-0.34000000000000019</v>
      </c>
      <c r="I26" s="1"/>
    </row>
    <row r="27" spans="1:9" x14ac:dyDescent="0.25">
      <c r="A27" s="8">
        <v>42392</v>
      </c>
      <c r="B27" s="9" t="s">
        <v>46</v>
      </c>
      <c r="C27" s="10">
        <v>1.23</v>
      </c>
      <c r="D27" s="9" t="s">
        <v>21</v>
      </c>
      <c r="E27" s="9" t="s">
        <v>9</v>
      </c>
      <c r="F27" s="5">
        <f t="shared" si="0"/>
        <v>-1</v>
      </c>
      <c r="G27" s="5">
        <f t="shared" si="1"/>
        <v>-1.3400000000000003</v>
      </c>
      <c r="I27" s="1"/>
    </row>
    <row r="28" spans="1:9" x14ac:dyDescent="0.25">
      <c r="A28" s="8">
        <v>42392</v>
      </c>
      <c r="B28" s="9" t="s">
        <v>47</v>
      </c>
      <c r="C28" s="10">
        <v>1.2</v>
      </c>
      <c r="D28" s="9" t="s">
        <v>48</v>
      </c>
      <c r="E28" s="9" t="s">
        <v>9</v>
      </c>
      <c r="F28" s="5">
        <f t="shared" si="0"/>
        <v>-1</v>
      </c>
      <c r="G28" s="5">
        <f t="shared" si="1"/>
        <v>-2.3400000000000003</v>
      </c>
      <c r="H28" t="s">
        <v>22</v>
      </c>
      <c r="I28" s="1"/>
    </row>
    <row r="29" spans="1:9" x14ac:dyDescent="0.25">
      <c r="A29" s="8">
        <v>42392</v>
      </c>
      <c r="B29" s="9" t="s">
        <v>49</v>
      </c>
      <c r="C29" s="10">
        <v>1.25</v>
      </c>
      <c r="D29" s="9" t="s">
        <v>17</v>
      </c>
      <c r="E29" s="9" t="s">
        <v>15</v>
      </c>
      <c r="F29" s="5">
        <f t="shared" si="0"/>
        <v>0.25</v>
      </c>
      <c r="G29" s="5">
        <f t="shared" si="1"/>
        <v>-2.0900000000000003</v>
      </c>
      <c r="I29" s="1"/>
    </row>
    <row r="30" spans="1:9" x14ac:dyDescent="0.25">
      <c r="A30" s="8">
        <v>42392</v>
      </c>
      <c r="B30" s="9" t="s">
        <v>50</v>
      </c>
      <c r="C30" s="10">
        <v>1.3</v>
      </c>
      <c r="D30" s="9" t="s">
        <v>51</v>
      </c>
      <c r="E30" s="9" t="s">
        <v>15</v>
      </c>
      <c r="F30" s="5">
        <f t="shared" si="0"/>
        <v>0.3</v>
      </c>
      <c r="G30" s="5">
        <f t="shared" si="1"/>
        <v>-1.7900000000000003</v>
      </c>
      <c r="I30" s="1"/>
    </row>
    <row r="31" spans="1:9" x14ac:dyDescent="0.25">
      <c r="A31" s="8">
        <v>42392</v>
      </c>
      <c r="B31" s="9" t="s">
        <v>52</v>
      </c>
      <c r="C31" s="9">
        <v>1.18</v>
      </c>
      <c r="D31" s="9" t="s">
        <v>12</v>
      </c>
      <c r="E31" s="9" t="s">
        <v>15</v>
      </c>
      <c r="F31" s="5">
        <f t="shared" si="0"/>
        <v>0.18</v>
      </c>
      <c r="G31" s="5">
        <f t="shared" si="1"/>
        <v>-1.6100000000000003</v>
      </c>
      <c r="I31" s="1"/>
    </row>
    <row r="32" spans="1:9" x14ac:dyDescent="0.25">
      <c r="A32" s="8">
        <v>42392</v>
      </c>
      <c r="B32" s="9" t="s">
        <v>53</v>
      </c>
      <c r="C32" s="9">
        <v>1.23</v>
      </c>
      <c r="D32" s="9" t="s">
        <v>21</v>
      </c>
      <c r="E32" s="9" t="s">
        <v>15</v>
      </c>
      <c r="F32" s="5">
        <f t="shared" si="0"/>
        <v>0.22</v>
      </c>
      <c r="G32" s="5">
        <f t="shared" si="1"/>
        <v>-1.3900000000000003</v>
      </c>
      <c r="I32" s="1"/>
    </row>
    <row r="33" spans="1:9" x14ac:dyDescent="0.25">
      <c r="A33" s="8">
        <v>42393</v>
      </c>
      <c r="B33" s="9" t="s">
        <v>54</v>
      </c>
      <c r="C33" s="9">
        <v>1.28</v>
      </c>
      <c r="D33" s="9" t="s">
        <v>12</v>
      </c>
      <c r="E33" s="9" t="s">
        <v>15</v>
      </c>
      <c r="F33" s="5">
        <f t="shared" si="0"/>
        <v>0.28000000000000003</v>
      </c>
      <c r="G33" s="5">
        <f t="shared" si="1"/>
        <v>-1.1100000000000003</v>
      </c>
      <c r="I33" s="1"/>
    </row>
    <row r="34" spans="1:9" x14ac:dyDescent="0.25">
      <c r="A34" s="8">
        <v>42393</v>
      </c>
      <c r="B34" s="9" t="s">
        <v>55</v>
      </c>
      <c r="C34" s="9">
        <v>1.1000000000000001</v>
      </c>
      <c r="D34" s="9" t="s">
        <v>17</v>
      </c>
      <c r="E34" s="9" t="s">
        <v>15</v>
      </c>
      <c r="F34" s="5">
        <f t="shared" si="0"/>
        <v>0.1</v>
      </c>
      <c r="G34" s="5">
        <f t="shared" si="1"/>
        <v>-1.0100000000000002</v>
      </c>
      <c r="I34" s="1"/>
    </row>
    <row r="35" spans="1:9" x14ac:dyDescent="0.25">
      <c r="A35" s="8">
        <v>42393</v>
      </c>
      <c r="B35" s="9" t="s">
        <v>56</v>
      </c>
      <c r="C35" s="9">
        <v>1.2</v>
      </c>
      <c r="D35" s="9" t="s">
        <v>25</v>
      </c>
      <c r="E35" s="9" t="s">
        <v>9</v>
      </c>
      <c r="F35" s="5">
        <f t="shared" si="0"/>
        <v>-1</v>
      </c>
      <c r="G35" s="5">
        <f t="shared" si="1"/>
        <v>-2.0100000000000002</v>
      </c>
      <c r="I35" s="1"/>
    </row>
    <row r="36" spans="1:9" x14ac:dyDescent="0.25">
      <c r="A36" s="8">
        <v>42393</v>
      </c>
      <c r="B36" s="9" t="s">
        <v>57</v>
      </c>
      <c r="C36" s="9">
        <v>1.3</v>
      </c>
      <c r="D36" s="9" t="s">
        <v>12</v>
      </c>
      <c r="E36" s="9" t="s">
        <v>15</v>
      </c>
      <c r="F36" s="5">
        <f t="shared" si="0"/>
        <v>0.3</v>
      </c>
      <c r="G36" s="5">
        <f t="shared" si="1"/>
        <v>-1.7100000000000002</v>
      </c>
      <c r="I36" s="1"/>
    </row>
    <row r="37" spans="1:9" x14ac:dyDescent="0.25">
      <c r="A37" s="8">
        <v>42399</v>
      </c>
      <c r="B37" s="9" t="s">
        <v>58</v>
      </c>
      <c r="C37" s="9">
        <v>1.17</v>
      </c>
      <c r="D37" s="9" t="s">
        <v>25</v>
      </c>
      <c r="E37" s="9" t="s">
        <v>15</v>
      </c>
      <c r="F37" s="5">
        <f t="shared" si="0"/>
        <v>0.17</v>
      </c>
      <c r="G37" s="5">
        <f t="shared" si="1"/>
        <v>-1.5400000000000003</v>
      </c>
      <c r="I37" s="1"/>
    </row>
    <row r="38" spans="1:9" x14ac:dyDescent="0.25">
      <c r="A38" s="8">
        <v>42399</v>
      </c>
      <c r="B38" s="9" t="s">
        <v>59</v>
      </c>
      <c r="C38" s="9">
        <v>1.21</v>
      </c>
      <c r="D38" s="9" t="s">
        <v>12</v>
      </c>
      <c r="E38" s="9" t="s">
        <v>15</v>
      </c>
      <c r="F38" s="5">
        <f t="shared" si="0"/>
        <v>0.21</v>
      </c>
      <c r="G38" s="5">
        <f t="shared" si="1"/>
        <v>-1.3300000000000003</v>
      </c>
      <c r="I38" s="1"/>
    </row>
    <row r="39" spans="1:9" x14ac:dyDescent="0.25">
      <c r="A39" s="8">
        <v>42399</v>
      </c>
      <c r="B39" s="9" t="s">
        <v>60</v>
      </c>
      <c r="C39" s="9">
        <v>1.24</v>
      </c>
      <c r="D39" s="9" t="s">
        <v>21</v>
      </c>
      <c r="E39" s="9" t="s">
        <v>15</v>
      </c>
      <c r="F39" s="5">
        <f t="shared" si="0"/>
        <v>0.23</v>
      </c>
      <c r="G39" s="5">
        <f t="shared" si="1"/>
        <v>-1.1000000000000003</v>
      </c>
      <c r="I39" s="1"/>
    </row>
    <row r="40" spans="1:9" x14ac:dyDescent="0.25">
      <c r="A40" s="8">
        <v>42399</v>
      </c>
      <c r="B40" s="9" t="s">
        <v>61</v>
      </c>
      <c r="C40" s="9">
        <v>1.36</v>
      </c>
      <c r="D40" s="9" t="s">
        <v>28</v>
      </c>
      <c r="E40" s="9" t="s">
        <v>9</v>
      </c>
      <c r="F40" s="5">
        <f t="shared" si="0"/>
        <v>-1</v>
      </c>
      <c r="G40" s="5">
        <f t="shared" si="1"/>
        <v>-2.1000000000000005</v>
      </c>
      <c r="I40" s="1"/>
    </row>
    <row r="41" spans="1:9" x14ac:dyDescent="0.25">
      <c r="A41" s="8">
        <v>42399</v>
      </c>
      <c r="B41" s="9" t="s">
        <v>62</v>
      </c>
      <c r="C41" s="9">
        <v>1.17</v>
      </c>
      <c r="D41" s="9" t="s">
        <v>17</v>
      </c>
      <c r="E41" s="9" t="s">
        <v>9</v>
      </c>
      <c r="F41" s="5">
        <f t="shared" si="0"/>
        <v>-1</v>
      </c>
      <c r="G41" s="5">
        <f t="shared" si="1"/>
        <v>-3.1000000000000005</v>
      </c>
      <c r="I41" s="1"/>
    </row>
    <row r="42" spans="1:9" x14ac:dyDescent="0.25">
      <c r="A42" s="8">
        <v>42400</v>
      </c>
      <c r="B42" s="9" t="s">
        <v>63</v>
      </c>
      <c r="C42" s="9">
        <v>1.19</v>
      </c>
      <c r="D42" s="9" t="s">
        <v>21</v>
      </c>
      <c r="E42" s="9" t="s">
        <v>15</v>
      </c>
      <c r="F42" s="5">
        <f t="shared" si="0"/>
        <v>0.18</v>
      </c>
      <c r="G42" s="5">
        <f t="shared" si="1"/>
        <v>-2.9200000000000004</v>
      </c>
      <c r="I42" s="1"/>
    </row>
    <row r="43" spans="1:9" x14ac:dyDescent="0.25">
      <c r="A43" s="8">
        <v>42400</v>
      </c>
      <c r="B43" s="9" t="s">
        <v>64</v>
      </c>
      <c r="C43" s="9">
        <v>1.2</v>
      </c>
      <c r="D43" s="9" t="s">
        <v>21</v>
      </c>
      <c r="E43" s="9" t="s">
        <v>15</v>
      </c>
      <c r="F43" s="5">
        <f t="shared" si="0"/>
        <v>0.19</v>
      </c>
      <c r="G43" s="5">
        <f t="shared" si="1"/>
        <v>-2.7300000000000004</v>
      </c>
      <c r="I43" s="1"/>
    </row>
    <row r="44" spans="1:9" x14ac:dyDescent="0.25">
      <c r="A44" s="8">
        <v>42400</v>
      </c>
      <c r="B44" s="9" t="s">
        <v>65</v>
      </c>
      <c r="C44" s="9">
        <v>1.25</v>
      </c>
      <c r="D44" s="9" t="s">
        <v>48</v>
      </c>
      <c r="E44" s="9" t="s">
        <v>15</v>
      </c>
      <c r="F44" s="5">
        <f t="shared" si="0"/>
        <v>0.24</v>
      </c>
      <c r="G44" s="5">
        <f t="shared" si="1"/>
        <v>-2.4900000000000002</v>
      </c>
      <c r="I44" s="1"/>
    </row>
    <row r="45" spans="1:9" x14ac:dyDescent="0.25">
      <c r="A45" s="8">
        <v>42400</v>
      </c>
      <c r="B45" s="10" t="s">
        <v>66</v>
      </c>
      <c r="C45" s="9">
        <v>1.26</v>
      </c>
      <c r="D45" s="9" t="s">
        <v>12</v>
      </c>
      <c r="E45" s="9" t="s">
        <v>15</v>
      </c>
      <c r="F45" s="5">
        <f t="shared" si="0"/>
        <v>0.26</v>
      </c>
      <c r="G45" s="5">
        <f t="shared" si="1"/>
        <v>-2.2300000000000004</v>
      </c>
      <c r="I45" s="1"/>
    </row>
    <row r="46" spans="1:9" x14ac:dyDescent="0.25">
      <c r="A46" s="8">
        <v>42400</v>
      </c>
      <c r="B46" s="9" t="s">
        <v>67</v>
      </c>
      <c r="C46" s="9">
        <v>1.21</v>
      </c>
      <c r="D46" s="9" t="s">
        <v>12</v>
      </c>
      <c r="E46" s="9" t="s">
        <v>15</v>
      </c>
      <c r="F46" s="5">
        <f t="shared" si="0"/>
        <v>0.21</v>
      </c>
      <c r="G46" s="5">
        <f t="shared" si="1"/>
        <v>-2.0200000000000005</v>
      </c>
      <c r="I46" s="1"/>
    </row>
    <row r="47" spans="1:9" x14ac:dyDescent="0.25">
      <c r="A47" s="8">
        <v>42406</v>
      </c>
      <c r="B47" s="9" t="s">
        <v>68</v>
      </c>
      <c r="C47" s="9">
        <v>1.22</v>
      </c>
      <c r="D47" s="9" t="s">
        <v>48</v>
      </c>
      <c r="E47" s="9" t="s">
        <v>15</v>
      </c>
      <c r="F47" s="5">
        <f t="shared" si="0"/>
        <v>0.21</v>
      </c>
      <c r="G47" s="5">
        <f t="shared" si="1"/>
        <v>-1.8100000000000005</v>
      </c>
      <c r="I47" s="1"/>
    </row>
    <row r="48" spans="1:9" x14ac:dyDescent="0.25">
      <c r="A48" s="8">
        <v>42406</v>
      </c>
      <c r="B48" s="9" t="s">
        <v>69</v>
      </c>
      <c r="C48" s="9">
        <v>1.29</v>
      </c>
      <c r="D48" s="9" t="s">
        <v>48</v>
      </c>
      <c r="E48" s="9" t="s">
        <v>15</v>
      </c>
      <c r="F48" s="5">
        <f t="shared" si="0"/>
        <v>0.28000000000000003</v>
      </c>
      <c r="G48" s="5">
        <f t="shared" si="1"/>
        <v>-1.5300000000000005</v>
      </c>
      <c r="I48" s="1"/>
    </row>
    <row r="49" spans="1:9" x14ac:dyDescent="0.25">
      <c r="A49" s="8">
        <v>42406</v>
      </c>
      <c r="B49" s="9" t="s">
        <v>70</v>
      </c>
      <c r="C49" s="9">
        <v>1.3</v>
      </c>
      <c r="D49" s="9" t="s">
        <v>12</v>
      </c>
      <c r="E49" s="9" t="s">
        <v>9</v>
      </c>
      <c r="F49" s="5">
        <f t="shared" si="0"/>
        <v>-1</v>
      </c>
      <c r="G49" s="5">
        <f t="shared" si="1"/>
        <v>-2.5300000000000002</v>
      </c>
      <c r="I49" s="1"/>
    </row>
    <row r="50" spans="1:9" x14ac:dyDescent="0.25">
      <c r="A50" s="8">
        <v>42406</v>
      </c>
      <c r="B50" s="9" t="s">
        <v>71</v>
      </c>
      <c r="C50" s="9">
        <v>1.36</v>
      </c>
      <c r="D50" s="9" t="s">
        <v>19</v>
      </c>
      <c r="E50" s="9" t="s">
        <v>15</v>
      </c>
      <c r="F50" s="5">
        <f t="shared" si="0"/>
        <v>0.36</v>
      </c>
      <c r="G50" s="5">
        <f t="shared" si="1"/>
        <v>-2.1700000000000004</v>
      </c>
      <c r="I50" s="1"/>
    </row>
    <row r="51" spans="1:9" x14ac:dyDescent="0.25">
      <c r="A51" s="8">
        <v>42407</v>
      </c>
      <c r="B51" s="9" t="s">
        <v>72</v>
      </c>
      <c r="C51" s="9">
        <v>1.44</v>
      </c>
      <c r="D51" s="9" t="s">
        <v>51</v>
      </c>
      <c r="E51" s="9" t="s">
        <v>15</v>
      </c>
      <c r="F51" s="5">
        <f t="shared" si="0"/>
        <v>0.44</v>
      </c>
      <c r="G51" s="5">
        <f t="shared" si="1"/>
        <v>-1.7300000000000004</v>
      </c>
      <c r="I51" s="15"/>
    </row>
    <row r="52" spans="1:9" x14ac:dyDescent="0.25">
      <c r="A52" s="8">
        <v>42407</v>
      </c>
      <c r="B52" s="9" t="s">
        <v>73</v>
      </c>
      <c r="C52" s="9">
        <v>1.26</v>
      </c>
      <c r="D52" s="9" t="s">
        <v>12</v>
      </c>
      <c r="E52" s="9" t="s">
        <v>15</v>
      </c>
      <c r="F52" s="5">
        <f t="shared" si="0"/>
        <v>0.26</v>
      </c>
      <c r="G52" s="5">
        <f t="shared" si="1"/>
        <v>-1.4700000000000004</v>
      </c>
      <c r="I52" s="1"/>
    </row>
    <row r="53" spans="1:9" x14ac:dyDescent="0.25">
      <c r="A53" s="8">
        <v>42407</v>
      </c>
      <c r="B53" s="9" t="s">
        <v>74</v>
      </c>
      <c r="C53" s="9">
        <v>1.26</v>
      </c>
      <c r="D53" s="9" t="s">
        <v>12</v>
      </c>
      <c r="E53" s="9" t="s">
        <v>9</v>
      </c>
      <c r="F53" s="5">
        <f t="shared" si="0"/>
        <v>-1</v>
      </c>
      <c r="G53" s="5">
        <f t="shared" si="1"/>
        <v>-2.4700000000000006</v>
      </c>
      <c r="I53" s="1"/>
    </row>
    <row r="54" spans="1:9" x14ac:dyDescent="0.25">
      <c r="A54" s="8">
        <v>42407</v>
      </c>
      <c r="B54" s="9" t="s">
        <v>75</v>
      </c>
      <c r="C54" s="9">
        <v>1.18</v>
      </c>
      <c r="D54" s="9" t="s">
        <v>44</v>
      </c>
      <c r="E54" s="9" t="s">
        <v>15</v>
      </c>
      <c r="F54" s="5">
        <f t="shared" si="0"/>
        <v>0.18</v>
      </c>
      <c r="G54" s="5">
        <f t="shared" si="1"/>
        <v>-2.2900000000000005</v>
      </c>
      <c r="I54" s="1"/>
    </row>
    <row r="55" spans="1:9" x14ac:dyDescent="0.25">
      <c r="A55" s="8">
        <v>42407</v>
      </c>
      <c r="B55" s="9" t="s">
        <v>76</v>
      </c>
      <c r="C55" s="9">
        <v>1.27</v>
      </c>
      <c r="D55" s="9" t="s">
        <v>21</v>
      </c>
      <c r="E55" s="9" t="s">
        <v>15</v>
      </c>
      <c r="F55" s="5">
        <f t="shared" si="0"/>
        <v>0.26</v>
      </c>
      <c r="G55" s="5">
        <f t="shared" si="1"/>
        <v>-2.0300000000000002</v>
      </c>
      <c r="I55" s="1"/>
    </row>
    <row r="56" spans="1:9" x14ac:dyDescent="0.25">
      <c r="A56" s="8">
        <v>42407</v>
      </c>
      <c r="B56" s="9" t="s">
        <v>77</v>
      </c>
      <c r="C56" s="9">
        <v>1.2</v>
      </c>
      <c r="D56" s="9" t="s">
        <v>19</v>
      </c>
      <c r="E56" s="9" t="s">
        <v>15</v>
      </c>
      <c r="F56" s="5">
        <f t="shared" si="0"/>
        <v>0.2</v>
      </c>
      <c r="G56" s="5">
        <f t="shared" si="1"/>
        <v>-1.8300000000000003</v>
      </c>
      <c r="I56" s="1"/>
    </row>
    <row r="57" spans="1:9" x14ac:dyDescent="0.25">
      <c r="A57" s="8">
        <v>42413</v>
      </c>
      <c r="B57" s="9" t="s">
        <v>78</v>
      </c>
      <c r="C57" s="9">
        <v>1.88</v>
      </c>
      <c r="D57" s="9" t="s">
        <v>12</v>
      </c>
      <c r="E57" s="9" t="s">
        <v>15</v>
      </c>
      <c r="F57" s="5">
        <f t="shared" si="0"/>
        <v>0.88</v>
      </c>
      <c r="G57" s="5">
        <f t="shared" si="1"/>
        <v>-0.95000000000000029</v>
      </c>
      <c r="I57" s="1"/>
    </row>
    <row r="58" spans="1:9" x14ac:dyDescent="0.25">
      <c r="A58" s="8">
        <v>42413</v>
      </c>
      <c r="B58" s="9" t="s">
        <v>79</v>
      </c>
      <c r="C58" s="9">
        <v>1.24</v>
      </c>
      <c r="D58" s="9" t="s">
        <v>12</v>
      </c>
      <c r="E58" s="9" t="s">
        <v>15</v>
      </c>
      <c r="F58" s="5">
        <f t="shared" si="0"/>
        <v>0.24</v>
      </c>
      <c r="G58" s="5">
        <f t="shared" si="1"/>
        <v>-0.7100000000000003</v>
      </c>
      <c r="I58" s="1"/>
    </row>
    <row r="59" spans="1:9" x14ac:dyDescent="0.25">
      <c r="A59" s="8">
        <v>42413</v>
      </c>
      <c r="B59" s="9" t="s">
        <v>80</v>
      </c>
      <c r="C59" s="9">
        <v>1.0900000000000001</v>
      </c>
      <c r="D59" s="9" t="s">
        <v>25</v>
      </c>
      <c r="E59" s="9" t="s">
        <v>9</v>
      </c>
      <c r="F59" s="5">
        <f t="shared" si="0"/>
        <v>-1</v>
      </c>
      <c r="G59" s="5">
        <f t="shared" si="1"/>
        <v>-1.7100000000000004</v>
      </c>
      <c r="I59" s="1"/>
    </row>
    <row r="60" spans="1:9" x14ac:dyDescent="0.25">
      <c r="A60" s="8">
        <v>42413</v>
      </c>
      <c r="B60" s="9" t="s">
        <v>81</v>
      </c>
      <c r="C60" s="9">
        <v>1.24</v>
      </c>
      <c r="D60" s="9" t="s">
        <v>21</v>
      </c>
      <c r="E60" s="9" t="s">
        <v>15</v>
      </c>
      <c r="F60" s="5">
        <f t="shared" si="0"/>
        <v>0.23</v>
      </c>
      <c r="G60" s="5">
        <f t="shared" si="1"/>
        <v>-1.4800000000000004</v>
      </c>
      <c r="I60" s="1"/>
    </row>
    <row r="61" spans="1:9" x14ac:dyDescent="0.25">
      <c r="A61" s="8">
        <v>42413</v>
      </c>
      <c r="B61" s="9" t="s">
        <v>82</v>
      </c>
      <c r="C61" s="9">
        <v>1.1299999999999999</v>
      </c>
      <c r="D61" s="9" t="s">
        <v>48</v>
      </c>
      <c r="E61" s="9" t="s">
        <v>15</v>
      </c>
      <c r="F61" s="5">
        <f t="shared" si="0"/>
        <v>0.13</v>
      </c>
      <c r="G61" s="5">
        <f t="shared" si="1"/>
        <v>-1.3500000000000005</v>
      </c>
      <c r="I61" s="1"/>
    </row>
    <row r="62" spans="1:9" x14ac:dyDescent="0.25">
      <c r="A62" s="8">
        <v>42413</v>
      </c>
      <c r="B62" s="9" t="s">
        <v>83</v>
      </c>
      <c r="C62" s="9">
        <v>1.37</v>
      </c>
      <c r="D62" s="9" t="s">
        <v>21</v>
      </c>
      <c r="E62" s="9" t="s">
        <v>9</v>
      </c>
      <c r="F62" s="5">
        <f t="shared" si="0"/>
        <v>-1</v>
      </c>
      <c r="G62" s="5">
        <f t="shared" si="1"/>
        <v>-2.3500000000000005</v>
      </c>
      <c r="I62" s="1" t="s">
        <v>84</v>
      </c>
    </row>
    <row r="63" spans="1:9" x14ac:dyDescent="0.25">
      <c r="A63" s="8">
        <v>42413</v>
      </c>
      <c r="B63" s="9" t="s">
        <v>85</v>
      </c>
      <c r="C63" s="9">
        <v>1.1499999999999999</v>
      </c>
      <c r="D63" s="9" t="s">
        <v>25</v>
      </c>
      <c r="E63" s="9" t="s">
        <v>15</v>
      </c>
      <c r="F63" s="5">
        <f t="shared" si="0"/>
        <v>0.15</v>
      </c>
      <c r="G63" s="5">
        <f t="shared" si="1"/>
        <v>-2.2000000000000006</v>
      </c>
      <c r="I63" s="1"/>
    </row>
    <row r="64" spans="1:9" x14ac:dyDescent="0.25">
      <c r="A64" s="8">
        <v>42414</v>
      </c>
      <c r="B64" s="9" t="s">
        <v>86</v>
      </c>
      <c r="C64" s="9">
        <v>1.5</v>
      </c>
      <c r="D64" s="9" t="s">
        <v>48</v>
      </c>
      <c r="E64" s="9" t="s">
        <v>9</v>
      </c>
      <c r="F64" s="5">
        <f t="shared" si="0"/>
        <v>-1</v>
      </c>
      <c r="G64" s="5">
        <f t="shared" si="1"/>
        <v>-3.2000000000000006</v>
      </c>
      <c r="I64" s="1"/>
    </row>
    <row r="65" spans="1:9" x14ac:dyDescent="0.25">
      <c r="A65" s="8">
        <v>42414</v>
      </c>
      <c r="B65" s="9" t="s">
        <v>87</v>
      </c>
      <c r="C65" s="9">
        <v>1.4</v>
      </c>
      <c r="D65" s="9" t="s">
        <v>28</v>
      </c>
      <c r="E65" s="9" t="s">
        <v>9</v>
      </c>
      <c r="F65" s="5">
        <f t="shared" si="0"/>
        <v>-1</v>
      </c>
      <c r="G65" s="5">
        <f t="shared" si="1"/>
        <v>-4.2000000000000011</v>
      </c>
      <c r="I65" s="1"/>
    </row>
    <row r="66" spans="1:9" x14ac:dyDescent="0.25">
      <c r="A66" s="8">
        <v>42414</v>
      </c>
      <c r="B66" s="9" t="s">
        <v>88</v>
      </c>
      <c r="C66" s="9">
        <v>1.22</v>
      </c>
      <c r="D66" s="9" t="s">
        <v>12</v>
      </c>
      <c r="E66" s="9" t="s">
        <v>15</v>
      </c>
      <c r="F66" s="5">
        <f t="shared" si="0"/>
        <v>0.22</v>
      </c>
      <c r="G66" s="5">
        <f t="shared" si="1"/>
        <v>-3.9800000000000009</v>
      </c>
      <c r="I66" s="1"/>
    </row>
    <row r="67" spans="1:9" x14ac:dyDescent="0.25">
      <c r="A67" s="8">
        <v>42420</v>
      </c>
      <c r="B67" s="9" t="s">
        <v>89</v>
      </c>
      <c r="C67" s="9">
        <v>1.17</v>
      </c>
      <c r="D67" s="9" t="s">
        <v>17</v>
      </c>
      <c r="E67" s="9" t="s">
        <v>15</v>
      </c>
      <c r="F67" s="5">
        <f t="shared" ref="F67:F127" si="2">ROUND(IF(E67="Yes",IF(D67="Betfair",(C67-1)*0.95,IF(D67="Betdaq",(C67-1)*0.97,(C67-1))),-1),2)</f>
        <v>0.17</v>
      </c>
      <c r="G67" s="5">
        <f t="shared" si="1"/>
        <v>-3.8100000000000009</v>
      </c>
      <c r="I67" s="1"/>
    </row>
    <row r="68" spans="1:9" x14ac:dyDescent="0.25">
      <c r="A68" s="8">
        <v>42420</v>
      </c>
      <c r="B68" s="9" t="s">
        <v>90</v>
      </c>
      <c r="C68" s="9">
        <v>1.2</v>
      </c>
      <c r="D68" s="9" t="s">
        <v>12</v>
      </c>
      <c r="E68" s="9" t="s">
        <v>15</v>
      </c>
      <c r="F68" s="5">
        <f t="shared" si="2"/>
        <v>0.2</v>
      </c>
      <c r="G68" s="5">
        <f t="shared" ref="G68:G127" si="3">F68+G67</f>
        <v>-3.6100000000000008</v>
      </c>
      <c r="I68" s="1"/>
    </row>
    <row r="69" spans="1:9" x14ac:dyDescent="0.25">
      <c r="A69" s="8">
        <v>42420</v>
      </c>
      <c r="B69" s="9" t="s">
        <v>91</v>
      </c>
      <c r="C69" s="9">
        <v>1.23</v>
      </c>
      <c r="D69" s="9" t="s">
        <v>12</v>
      </c>
      <c r="E69" s="9" t="s">
        <v>15</v>
      </c>
      <c r="F69" s="5">
        <f t="shared" si="2"/>
        <v>0.23</v>
      </c>
      <c r="G69" s="5">
        <f t="shared" si="3"/>
        <v>-3.3800000000000008</v>
      </c>
      <c r="I69" s="1"/>
    </row>
    <row r="70" spans="1:9" x14ac:dyDescent="0.25">
      <c r="A70" s="8">
        <v>42420</v>
      </c>
      <c r="B70" s="9" t="s">
        <v>92</v>
      </c>
      <c r="C70" s="9">
        <v>1.19</v>
      </c>
      <c r="D70" s="9" t="s">
        <v>93</v>
      </c>
      <c r="E70" s="9" t="s">
        <v>15</v>
      </c>
      <c r="F70" s="5">
        <f t="shared" si="2"/>
        <v>0.19</v>
      </c>
      <c r="G70" s="5">
        <f t="shared" si="3"/>
        <v>-3.1900000000000008</v>
      </c>
      <c r="I70" s="1"/>
    </row>
    <row r="71" spans="1:9" x14ac:dyDescent="0.25">
      <c r="A71" s="8">
        <v>42421</v>
      </c>
      <c r="B71" s="9" t="s">
        <v>94</v>
      </c>
      <c r="C71" s="9">
        <v>1.22</v>
      </c>
      <c r="D71" s="9" t="s">
        <v>19</v>
      </c>
      <c r="E71" s="9" t="s">
        <v>15</v>
      </c>
      <c r="F71" s="5">
        <f t="shared" si="2"/>
        <v>0.22</v>
      </c>
      <c r="G71" s="5">
        <f t="shared" si="3"/>
        <v>-2.9700000000000006</v>
      </c>
      <c r="I71" s="1"/>
    </row>
    <row r="72" spans="1:9" x14ac:dyDescent="0.25">
      <c r="A72" s="8">
        <v>42421</v>
      </c>
      <c r="B72" s="9" t="s">
        <v>95</v>
      </c>
      <c r="C72" s="9">
        <v>1.2</v>
      </c>
      <c r="D72" s="9" t="s">
        <v>28</v>
      </c>
      <c r="E72" s="9" t="s">
        <v>15</v>
      </c>
      <c r="F72" s="5">
        <f t="shared" si="2"/>
        <v>0.2</v>
      </c>
      <c r="G72" s="5">
        <f t="shared" si="3"/>
        <v>-2.7700000000000005</v>
      </c>
      <c r="I72" s="1"/>
    </row>
    <row r="73" spans="1:9" x14ac:dyDescent="0.25">
      <c r="A73" s="8">
        <v>42421</v>
      </c>
      <c r="B73" s="9" t="s">
        <v>96</v>
      </c>
      <c r="C73" s="9">
        <v>1.29</v>
      </c>
      <c r="D73" s="9" t="s">
        <v>44</v>
      </c>
      <c r="E73" s="9" t="s">
        <v>15</v>
      </c>
      <c r="F73" s="5">
        <f t="shared" si="2"/>
        <v>0.28999999999999998</v>
      </c>
      <c r="G73" s="5">
        <f t="shared" si="3"/>
        <v>-2.4800000000000004</v>
      </c>
      <c r="I73" s="1"/>
    </row>
    <row r="74" spans="1:9" x14ac:dyDescent="0.25">
      <c r="A74" s="8">
        <v>42421</v>
      </c>
      <c r="B74" s="9" t="s">
        <v>97</v>
      </c>
      <c r="C74" s="9">
        <v>1.22</v>
      </c>
      <c r="D74" s="9" t="s">
        <v>19</v>
      </c>
      <c r="E74" s="9" t="s">
        <v>15</v>
      </c>
      <c r="F74" s="5">
        <f t="shared" si="2"/>
        <v>0.22</v>
      </c>
      <c r="G74" s="5">
        <f t="shared" si="3"/>
        <v>-2.2600000000000002</v>
      </c>
      <c r="I74" s="1"/>
    </row>
    <row r="75" spans="1:9" x14ac:dyDescent="0.25">
      <c r="A75" s="8">
        <v>42421</v>
      </c>
      <c r="B75" s="9" t="s">
        <v>98</v>
      </c>
      <c r="C75" s="9">
        <v>1.21</v>
      </c>
      <c r="D75" s="9" t="s">
        <v>21</v>
      </c>
      <c r="E75" s="9" t="s">
        <v>15</v>
      </c>
      <c r="F75" s="5">
        <f t="shared" si="2"/>
        <v>0.2</v>
      </c>
      <c r="G75" s="5">
        <f t="shared" si="3"/>
        <v>-2.06</v>
      </c>
      <c r="I75" s="1"/>
    </row>
    <row r="76" spans="1:9" x14ac:dyDescent="0.25">
      <c r="A76" s="8">
        <v>42421</v>
      </c>
      <c r="B76" s="9" t="s">
        <v>99</v>
      </c>
      <c r="C76" s="9">
        <v>1.22</v>
      </c>
      <c r="D76" s="9" t="s">
        <v>12</v>
      </c>
      <c r="E76" s="9" t="s">
        <v>15</v>
      </c>
      <c r="F76" s="5">
        <f t="shared" si="2"/>
        <v>0.22</v>
      </c>
      <c r="G76" s="5">
        <f t="shared" si="3"/>
        <v>-1.84</v>
      </c>
      <c r="I76" s="1"/>
    </row>
    <row r="77" spans="1:9" x14ac:dyDescent="0.25">
      <c r="A77" s="8">
        <v>42427</v>
      </c>
      <c r="B77" s="9" t="s">
        <v>100</v>
      </c>
      <c r="C77" s="9">
        <v>1.29</v>
      </c>
      <c r="D77" s="9" t="s">
        <v>19</v>
      </c>
      <c r="E77" s="9" t="s">
        <v>15</v>
      </c>
      <c r="F77" s="5">
        <f t="shared" si="2"/>
        <v>0.28999999999999998</v>
      </c>
      <c r="G77" s="5">
        <f t="shared" si="3"/>
        <v>-1.55</v>
      </c>
      <c r="I77" s="1"/>
    </row>
    <row r="78" spans="1:9" x14ac:dyDescent="0.25">
      <c r="A78" s="8">
        <v>42427</v>
      </c>
      <c r="B78" s="9" t="s">
        <v>101</v>
      </c>
      <c r="C78" s="9">
        <v>1.25</v>
      </c>
      <c r="D78" s="9" t="s">
        <v>8</v>
      </c>
      <c r="E78" s="9" t="s">
        <v>9</v>
      </c>
      <c r="F78" s="5">
        <f t="shared" si="2"/>
        <v>-1</v>
      </c>
      <c r="G78" s="5">
        <f t="shared" si="3"/>
        <v>-2.5499999999999998</v>
      </c>
      <c r="I78" s="1"/>
    </row>
    <row r="79" spans="1:9" x14ac:dyDescent="0.25">
      <c r="A79" s="8">
        <v>42427</v>
      </c>
      <c r="B79" s="9" t="s">
        <v>102</v>
      </c>
      <c r="C79" s="9">
        <v>1.29</v>
      </c>
      <c r="D79" s="9" t="s">
        <v>28</v>
      </c>
      <c r="E79" s="9" t="s">
        <v>9</v>
      </c>
      <c r="F79" s="5">
        <f t="shared" si="2"/>
        <v>-1</v>
      </c>
      <c r="G79" s="5">
        <f t="shared" si="3"/>
        <v>-3.55</v>
      </c>
      <c r="I79" s="1"/>
    </row>
    <row r="80" spans="1:9" x14ac:dyDescent="0.25">
      <c r="A80" s="8">
        <v>42427</v>
      </c>
      <c r="B80" s="9" t="s">
        <v>103</v>
      </c>
      <c r="C80" s="9">
        <v>1.2</v>
      </c>
      <c r="D80" s="9" t="s">
        <v>25</v>
      </c>
      <c r="E80" s="9" t="s">
        <v>15</v>
      </c>
      <c r="F80" s="5">
        <f t="shared" si="2"/>
        <v>0.2</v>
      </c>
      <c r="G80" s="5">
        <f t="shared" si="3"/>
        <v>-3.3499999999999996</v>
      </c>
      <c r="I80" s="1"/>
    </row>
    <row r="81" spans="1:9" x14ac:dyDescent="0.25">
      <c r="A81" s="8">
        <v>42428</v>
      </c>
      <c r="B81" s="9" t="s">
        <v>104</v>
      </c>
      <c r="C81" s="9">
        <v>1.28</v>
      </c>
      <c r="D81" s="9" t="s">
        <v>21</v>
      </c>
      <c r="E81" s="9" t="s">
        <v>15</v>
      </c>
      <c r="F81" s="5">
        <f t="shared" si="2"/>
        <v>0.27</v>
      </c>
      <c r="G81" s="5">
        <f t="shared" si="3"/>
        <v>-3.0799999999999996</v>
      </c>
      <c r="I81" s="1"/>
    </row>
    <row r="82" spans="1:9" x14ac:dyDescent="0.25">
      <c r="A82" s="8">
        <v>42428</v>
      </c>
      <c r="B82" s="9" t="s">
        <v>105</v>
      </c>
      <c r="C82" s="9">
        <v>1.29</v>
      </c>
      <c r="D82" s="9" t="s">
        <v>12</v>
      </c>
      <c r="E82" s="9" t="s">
        <v>15</v>
      </c>
      <c r="F82" s="5">
        <f t="shared" si="2"/>
        <v>0.28999999999999998</v>
      </c>
      <c r="G82" s="5">
        <f t="shared" si="3"/>
        <v>-2.7899999999999996</v>
      </c>
      <c r="I82" s="1"/>
    </row>
    <row r="83" spans="1:9" x14ac:dyDescent="0.25">
      <c r="A83" s="8">
        <v>42428</v>
      </c>
      <c r="B83" s="9" t="s">
        <v>106</v>
      </c>
      <c r="C83" s="9">
        <v>1.31</v>
      </c>
      <c r="D83" s="9" t="s">
        <v>12</v>
      </c>
      <c r="E83" s="9" t="s">
        <v>9</v>
      </c>
      <c r="F83" s="5">
        <f t="shared" si="2"/>
        <v>-1</v>
      </c>
      <c r="G83" s="5">
        <f t="shared" si="3"/>
        <v>-3.7899999999999996</v>
      </c>
      <c r="I83" s="1"/>
    </row>
    <row r="84" spans="1:9" x14ac:dyDescent="0.25">
      <c r="A84" s="8">
        <v>42428</v>
      </c>
      <c r="B84" s="9" t="s">
        <v>107</v>
      </c>
      <c r="C84" s="9">
        <v>1.35</v>
      </c>
      <c r="D84" s="9" t="s">
        <v>108</v>
      </c>
      <c r="E84" s="9" t="s">
        <v>15</v>
      </c>
      <c r="F84" s="5">
        <f t="shared" si="2"/>
        <v>0.35</v>
      </c>
      <c r="G84" s="5">
        <f t="shared" si="3"/>
        <v>-3.4399999999999995</v>
      </c>
      <c r="I84" s="1"/>
    </row>
    <row r="85" spans="1:9" x14ac:dyDescent="0.25">
      <c r="A85" s="8">
        <v>42428</v>
      </c>
      <c r="B85" s="9" t="s">
        <v>109</v>
      </c>
      <c r="C85" s="9">
        <v>1.18</v>
      </c>
      <c r="D85" s="9" t="s">
        <v>17</v>
      </c>
      <c r="E85" s="9" t="s">
        <v>15</v>
      </c>
      <c r="F85" s="5">
        <f t="shared" si="2"/>
        <v>0.18</v>
      </c>
      <c r="G85" s="5">
        <f t="shared" si="3"/>
        <v>-3.2599999999999993</v>
      </c>
      <c r="I85" s="1"/>
    </row>
    <row r="86" spans="1:9" x14ac:dyDescent="0.25">
      <c r="A86" s="8">
        <v>42428</v>
      </c>
      <c r="B86" s="9" t="s">
        <v>110</v>
      </c>
      <c r="C86" s="9">
        <v>1.4</v>
      </c>
      <c r="D86" s="9" t="s">
        <v>51</v>
      </c>
      <c r="E86" s="9" t="s">
        <v>15</v>
      </c>
      <c r="F86" s="5">
        <f t="shared" si="2"/>
        <v>0.4</v>
      </c>
      <c r="G86" s="5">
        <f t="shared" si="3"/>
        <v>-2.8599999999999994</v>
      </c>
      <c r="I86" s="1"/>
    </row>
    <row r="87" spans="1:9" x14ac:dyDescent="0.25">
      <c r="A87" s="8">
        <v>42434</v>
      </c>
      <c r="B87" s="9" t="s">
        <v>111</v>
      </c>
      <c r="C87" s="9">
        <v>1.33</v>
      </c>
      <c r="D87" s="9" t="s">
        <v>8</v>
      </c>
      <c r="E87" s="9" t="s">
        <v>15</v>
      </c>
      <c r="F87" s="5">
        <f t="shared" si="2"/>
        <v>0.33</v>
      </c>
      <c r="G87" s="5">
        <f t="shared" si="3"/>
        <v>-2.5299999999999994</v>
      </c>
      <c r="I87" s="1"/>
    </row>
    <row r="88" spans="1:9" x14ac:dyDescent="0.25">
      <c r="A88" s="8">
        <v>42434</v>
      </c>
      <c r="B88" s="9" t="s">
        <v>112</v>
      </c>
      <c r="C88" s="9">
        <v>1.3</v>
      </c>
      <c r="D88" s="9" t="s">
        <v>17</v>
      </c>
      <c r="E88" s="9" t="s">
        <v>9</v>
      </c>
      <c r="F88" s="5">
        <f t="shared" si="2"/>
        <v>-1</v>
      </c>
      <c r="G88" s="5">
        <f t="shared" si="3"/>
        <v>-3.5299999999999994</v>
      </c>
      <c r="I88" s="1"/>
    </row>
    <row r="89" spans="1:9" x14ac:dyDescent="0.25">
      <c r="A89" s="8">
        <v>42434</v>
      </c>
      <c r="B89" s="9" t="s">
        <v>113</v>
      </c>
      <c r="C89" s="9">
        <v>1.29</v>
      </c>
      <c r="D89" s="9" t="s">
        <v>17</v>
      </c>
      <c r="E89" s="9" t="s">
        <v>15</v>
      </c>
      <c r="F89" s="5">
        <f t="shared" si="2"/>
        <v>0.28999999999999998</v>
      </c>
      <c r="G89" s="5">
        <f t="shared" si="3"/>
        <v>-3.2399999999999993</v>
      </c>
      <c r="I89" s="1"/>
    </row>
    <row r="90" spans="1:9" x14ac:dyDescent="0.25">
      <c r="A90" s="8">
        <v>42434</v>
      </c>
      <c r="B90" s="9" t="s">
        <v>114</v>
      </c>
      <c r="C90" s="9">
        <v>1.33</v>
      </c>
      <c r="D90" s="9" t="s">
        <v>8</v>
      </c>
      <c r="E90" s="9" t="s">
        <v>15</v>
      </c>
      <c r="F90" s="5">
        <f t="shared" si="2"/>
        <v>0.33</v>
      </c>
      <c r="G90" s="5">
        <f t="shared" si="3"/>
        <v>-2.9099999999999993</v>
      </c>
      <c r="I90" s="1"/>
    </row>
    <row r="91" spans="1:9" x14ac:dyDescent="0.25">
      <c r="A91" s="8">
        <v>42435</v>
      </c>
      <c r="B91" s="9" t="s">
        <v>115</v>
      </c>
      <c r="C91" s="9">
        <v>1.22</v>
      </c>
      <c r="D91" s="9" t="s">
        <v>17</v>
      </c>
      <c r="E91" s="9" t="s">
        <v>15</v>
      </c>
      <c r="F91" s="5">
        <f t="shared" si="2"/>
        <v>0.22</v>
      </c>
      <c r="G91" s="5">
        <f t="shared" si="3"/>
        <v>-2.6899999999999991</v>
      </c>
      <c r="I91" s="1"/>
    </row>
    <row r="92" spans="1:9" x14ac:dyDescent="0.25">
      <c r="A92" s="8">
        <v>42435</v>
      </c>
      <c r="B92" s="9" t="s">
        <v>116</v>
      </c>
      <c r="C92" s="9">
        <v>1.29</v>
      </c>
      <c r="D92" s="9" t="s">
        <v>17</v>
      </c>
      <c r="E92" s="9" t="s">
        <v>15</v>
      </c>
      <c r="F92" s="5">
        <f t="shared" si="2"/>
        <v>0.28999999999999998</v>
      </c>
      <c r="G92" s="5">
        <f t="shared" si="3"/>
        <v>-2.399999999999999</v>
      </c>
      <c r="I92" s="1"/>
    </row>
    <row r="93" spans="1:9" x14ac:dyDescent="0.25">
      <c r="A93" s="8">
        <v>42435</v>
      </c>
      <c r="B93" s="9" t="s">
        <v>117</v>
      </c>
      <c r="C93" s="9">
        <v>1.25</v>
      </c>
      <c r="D93" s="9" t="s">
        <v>8</v>
      </c>
      <c r="E93" s="9" t="s">
        <v>15</v>
      </c>
      <c r="F93" s="5">
        <f t="shared" si="2"/>
        <v>0.25</v>
      </c>
      <c r="G93" s="5">
        <f t="shared" si="3"/>
        <v>-2.149999999999999</v>
      </c>
      <c r="I93" s="1"/>
    </row>
    <row r="94" spans="1:9" x14ac:dyDescent="0.25">
      <c r="A94" s="8">
        <v>42435</v>
      </c>
      <c r="B94" s="9" t="s">
        <v>118</v>
      </c>
      <c r="C94" s="9">
        <v>1.25</v>
      </c>
      <c r="D94" s="9" t="s">
        <v>8</v>
      </c>
      <c r="E94" s="9" t="s">
        <v>15</v>
      </c>
      <c r="F94" s="5">
        <f t="shared" si="2"/>
        <v>0.25</v>
      </c>
      <c r="G94" s="5">
        <f t="shared" si="3"/>
        <v>-1.899999999999999</v>
      </c>
      <c r="I94" s="1"/>
    </row>
    <row r="95" spans="1:9" x14ac:dyDescent="0.25">
      <c r="A95" s="8">
        <v>42435</v>
      </c>
      <c r="B95" s="9" t="s">
        <v>119</v>
      </c>
      <c r="C95" s="9">
        <v>1.2</v>
      </c>
      <c r="D95" s="9" t="s">
        <v>17</v>
      </c>
      <c r="E95" s="9" t="s">
        <v>15</v>
      </c>
      <c r="F95" s="5">
        <f t="shared" si="2"/>
        <v>0.2</v>
      </c>
      <c r="G95" s="5">
        <f t="shared" si="3"/>
        <v>-1.6999999999999991</v>
      </c>
      <c r="I95" s="1"/>
    </row>
    <row r="96" spans="1:9" x14ac:dyDescent="0.25">
      <c r="A96" s="8">
        <v>42435</v>
      </c>
      <c r="B96" s="9" t="s">
        <v>120</v>
      </c>
      <c r="C96" s="9">
        <v>1.25</v>
      </c>
      <c r="D96" s="9" t="s">
        <v>8</v>
      </c>
      <c r="E96" s="9" t="s">
        <v>15</v>
      </c>
      <c r="F96" s="5">
        <f t="shared" si="2"/>
        <v>0.25</v>
      </c>
      <c r="G96" s="5">
        <f t="shared" si="3"/>
        <v>-1.4499999999999991</v>
      </c>
      <c r="I96" s="1"/>
    </row>
    <row r="97" spans="1:9" x14ac:dyDescent="0.25">
      <c r="A97" s="8">
        <v>42441</v>
      </c>
      <c r="B97" s="9" t="s">
        <v>121</v>
      </c>
      <c r="C97" s="9">
        <v>1.38</v>
      </c>
      <c r="D97" s="9" t="s">
        <v>12</v>
      </c>
      <c r="E97" s="9" t="s">
        <v>15</v>
      </c>
      <c r="F97" s="5">
        <f t="shared" si="2"/>
        <v>0.38</v>
      </c>
      <c r="G97" s="5">
        <f t="shared" si="3"/>
        <v>-1.069999999999999</v>
      </c>
      <c r="I97" s="1"/>
    </row>
    <row r="98" spans="1:9" x14ac:dyDescent="0.25">
      <c r="A98" s="8">
        <v>42441</v>
      </c>
      <c r="B98" s="9" t="s">
        <v>122</v>
      </c>
      <c r="C98" s="9">
        <v>1.36</v>
      </c>
      <c r="D98" s="9" t="s">
        <v>28</v>
      </c>
      <c r="E98" s="9" t="s">
        <v>15</v>
      </c>
      <c r="F98" s="5">
        <f t="shared" si="2"/>
        <v>0.36</v>
      </c>
      <c r="G98" s="5">
        <f t="shared" si="3"/>
        <v>-0.70999999999999897</v>
      </c>
    </row>
    <row r="99" spans="1:9" x14ac:dyDescent="0.25">
      <c r="A99" s="8">
        <v>42441</v>
      </c>
      <c r="B99" s="9" t="s">
        <v>123</v>
      </c>
      <c r="C99" s="9">
        <v>1.27</v>
      </c>
      <c r="D99" s="9" t="s">
        <v>21</v>
      </c>
      <c r="E99" s="9" t="s">
        <v>15</v>
      </c>
      <c r="F99" s="5">
        <f t="shared" si="2"/>
        <v>0.26</v>
      </c>
      <c r="G99" s="5">
        <f t="shared" si="3"/>
        <v>-0.44999999999999896</v>
      </c>
    </row>
    <row r="100" spans="1:9" x14ac:dyDescent="0.25">
      <c r="A100" s="8">
        <v>42441</v>
      </c>
      <c r="B100" s="9" t="s">
        <v>124</v>
      </c>
      <c r="C100" s="9">
        <v>1.28</v>
      </c>
      <c r="D100" s="9" t="s">
        <v>93</v>
      </c>
      <c r="E100" s="9" t="s">
        <v>15</v>
      </c>
      <c r="F100" s="5">
        <f t="shared" si="2"/>
        <v>0.28000000000000003</v>
      </c>
      <c r="G100" s="5">
        <f t="shared" si="3"/>
        <v>-0.16999999999999893</v>
      </c>
    </row>
    <row r="101" spans="1:9" x14ac:dyDescent="0.25">
      <c r="A101" s="8">
        <v>42442</v>
      </c>
      <c r="B101" s="9" t="s">
        <v>125</v>
      </c>
      <c r="C101" s="9">
        <v>1.29</v>
      </c>
      <c r="D101" s="9" t="s">
        <v>25</v>
      </c>
      <c r="E101" s="9" t="s">
        <v>15</v>
      </c>
      <c r="F101" s="5">
        <f t="shared" si="2"/>
        <v>0.28999999999999998</v>
      </c>
      <c r="G101" s="5">
        <f t="shared" si="3"/>
        <v>0.12000000000000105</v>
      </c>
    </row>
    <row r="102" spans="1:9" x14ac:dyDescent="0.25">
      <c r="A102" s="8">
        <v>42442</v>
      </c>
      <c r="B102" s="9" t="s">
        <v>126</v>
      </c>
      <c r="C102" s="9">
        <v>1.3</v>
      </c>
      <c r="D102" s="9" t="s">
        <v>51</v>
      </c>
      <c r="E102" s="9" t="s">
        <v>15</v>
      </c>
      <c r="F102" s="5">
        <f t="shared" si="2"/>
        <v>0.3</v>
      </c>
      <c r="G102" s="5">
        <f t="shared" si="3"/>
        <v>0.42000000000000104</v>
      </c>
    </row>
    <row r="103" spans="1:9" x14ac:dyDescent="0.25">
      <c r="A103" s="8">
        <v>42442</v>
      </c>
      <c r="B103" s="9" t="s">
        <v>127</v>
      </c>
      <c r="C103" s="9">
        <v>1.2</v>
      </c>
      <c r="D103" s="9" t="s">
        <v>8</v>
      </c>
      <c r="E103" s="9" t="s">
        <v>15</v>
      </c>
      <c r="F103" s="5">
        <f t="shared" si="2"/>
        <v>0.2</v>
      </c>
      <c r="G103" s="5">
        <f t="shared" si="3"/>
        <v>0.62000000000000099</v>
      </c>
    </row>
    <row r="104" spans="1:9" x14ac:dyDescent="0.25">
      <c r="A104" s="8">
        <v>42442</v>
      </c>
      <c r="B104" s="9" t="s">
        <v>128</v>
      </c>
      <c r="C104" s="9">
        <v>1.36</v>
      </c>
      <c r="D104" s="9" t="s">
        <v>44</v>
      </c>
      <c r="E104" s="9" t="s">
        <v>15</v>
      </c>
      <c r="F104" s="5">
        <f t="shared" si="2"/>
        <v>0.36</v>
      </c>
      <c r="G104" s="5">
        <f t="shared" si="3"/>
        <v>0.98000000000000098</v>
      </c>
    </row>
    <row r="105" spans="1:9" x14ac:dyDescent="0.25">
      <c r="A105" s="8">
        <v>42442</v>
      </c>
      <c r="B105" s="9" t="s">
        <v>129</v>
      </c>
      <c r="C105" s="9">
        <v>1.2</v>
      </c>
      <c r="D105" s="9" t="s">
        <v>19</v>
      </c>
      <c r="E105" s="9" t="s">
        <v>15</v>
      </c>
      <c r="F105" s="5">
        <f t="shared" si="2"/>
        <v>0.2</v>
      </c>
      <c r="G105" s="5">
        <f t="shared" si="3"/>
        <v>1.180000000000001</v>
      </c>
    </row>
    <row r="106" spans="1:9" x14ac:dyDescent="0.25">
      <c r="A106" s="8">
        <v>42442</v>
      </c>
      <c r="B106" s="9" t="s">
        <v>130</v>
      </c>
      <c r="C106" s="9">
        <v>1.25</v>
      </c>
      <c r="D106" s="9" t="s">
        <v>51</v>
      </c>
      <c r="E106" s="9" t="s">
        <v>9</v>
      </c>
      <c r="F106" s="5">
        <f t="shared" si="2"/>
        <v>-1</v>
      </c>
      <c r="G106" s="5">
        <f t="shared" si="3"/>
        <v>0.18000000000000105</v>
      </c>
    </row>
    <row r="107" spans="1:9" x14ac:dyDescent="0.25">
      <c r="A107" s="8">
        <v>42448</v>
      </c>
      <c r="B107" s="9" t="s">
        <v>131</v>
      </c>
      <c r="C107" s="9">
        <v>1.25</v>
      </c>
      <c r="D107" s="9" t="s">
        <v>8</v>
      </c>
      <c r="E107" s="9" t="s">
        <v>15</v>
      </c>
      <c r="F107" s="5">
        <f t="shared" si="2"/>
        <v>0.25</v>
      </c>
      <c r="G107" s="5">
        <f t="shared" si="3"/>
        <v>0.43000000000000105</v>
      </c>
    </row>
    <row r="108" spans="1:9" x14ac:dyDescent="0.25">
      <c r="A108" s="8">
        <v>42448</v>
      </c>
      <c r="B108" s="9" t="s">
        <v>132</v>
      </c>
      <c r="C108" s="9">
        <v>1.25</v>
      </c>
      <c r="D108" s="9" t="s">
        <v>17</v>
      </c>
      <c r="E108" s="9" t="s">
        <v>15</v>
      </c>
      <c r="F108" s="5">
        <f t="shared" si="2"/>
        <v>0.25</v>
      </c>
      <c r="G108" s="5">
        <f t="shared" si="3"/>
        <v>0.68000000000000105</v>
      </c>
    </row>
    <row r="109" spans="1:9" x14ac:dyDescent="0.25">
      <c r="A109" s="8">
        <v>42448</v>
      </c>
      <c r="B109" s="9" t="s">
        <v>133</v>
      </c>
      <c r="C109" s="9">
        <v>1.29</v>
      </c>
      <c r="D109" s="9" t="s">
        <v>8</v>
      </c>
      <c r="E109" s="9" t="s">
        <v>15</v>
      </c>
      <c r="F109" s="5">
        <f t="shared" si="2"/>
        <v>0.28999999999999998</v>
      </c>
      <c r="G109" s="5">
        <f t="shared" si="3"/>
        <v>0.97000000000000108</v>
      </c>
    </row>
    <row r="110" spans="1:9" x14ac:dyDescent="0.25">
      <c r="A110" s="8">
        <v>42448</v>
      </c>
      <c r="B110" s="9" t="s">
        <v>134</v>
      </c>
      <c r="C110" s="9">
        <v>1.4</v>
      </c>
      <c r="D110" s="9" t="s">
        <v>25</v>
      </c>
      <c r="E110" s="9" t="s">
        <v>15</v>
      </c>
      <c r="F110" s="5">
        <f t="shared" si="2"/>
        <v>0.4</v>
      </c>
      <c r="G110" s="5">
        <f t="shared" si="3"/>
        <v>1.370000000000001</v>
      </c>
    </row>
    <row r="111" spans="1:9" x14ac:dyDescent="0.25">
      <c r="A111" s="8">
        <v>42448</v>
      </c>
      <c r="B111" s="9" t="s">
        <v>135</v>
      </c>
      <c r="C111" s="9">
        <v>1.3</v>
      </c>
      <c r="D111" s="9" t="s">
        <v>21</v>
      </c>
      <c r="E111" s="9" t="s">
        <v>15</v>
      </c>
      <c r="F111" s="5">
        <f t="shared" si="2"/>
        <v>0.28999999999999998</v>
      </c>
      <c r="G111" s="5">
        <f t="shared" si="3"/>
        <v>1.660000000000001</v>
      </c>
    </row>
    <row r="112" spans="1:9" x14ac:dyDescent="0.25">
      <c r="A112" s="8">
        <v>42448</v>
      </c>
      <c r="B112" s="9" t="s">
        <v>136</v>
      </c>
      <c r="C112" s="9">
        <v>1.3</v>
      </c>
      <c r="D112" s="9" t="s">
        <v>17</v>
      </c>
      <c r="E112" s="9" t="s">
        <v>15</v>
      </c>
      <c r="F112" s="5">
        <f t="shared" si="2"/>
        <v>0.3</v>
      </c>
      <c r="G112" s="5">
        <f t="shared" si="3"/>
        <v>1.9600000000000011</v>
      </c>
    </row>
    <row r="113" spans="1:7" x14ac:dyDescent="0.25">
      <c r="A113" s="8">
        <v>42448</v>
      </c>
      <c r="B113" s="9" t="s">
        <v>137</v>
      </c>
      <c r="C113" s="9">
        <v>1.22</v>
      </c>
      <c r="D113" s="9" t="s">
        <v>44</v>
      </c>
      <c r="E113" s="9" t="s">
        <v>15</v>
      </c>
      <c r="F113" s="5">
        <f t="shared" si="2"/>
        <v>0.22</v>
      </c>
      <c r="G113" s="5">
        <f t="shared" si="3"/>
        <v>2.180000000000001</v>
      </c>
    </row>
    <row r="114" spans="1:7" x14ac:dyDescent="0.25">
      <c r="A114" s="8">
        <v>42449</v>
      </c>
      <c r="B114" s="9" t="s">
        <v>138</v>
      </c>
      <c r="C114" s="9">
        <v>1.29</v>
      </c>
      <c r="D114" s="9" t="s">
        <v>19</v>
      </c>
      <c r="E114" s="9" t="s">
        <v>15</v>
      </c>
      <c r="F114" s="5">
        <f t="shared" si="2"/>
        <v>0.28999999999999998</v>
      </c>
      <c r="G114" s="5">
        <f t="shared" si="3"/>
        <v>2.4700000000000011</v>
      </c>
    </row>
    <row r="115" spans="1:7" x14ac:dyDescent="0.25">
      <c r="A115" s="8">
        <v>42449</v>
      </c>
      <c r="B115" s="9" t="s">
        <v>139</v>
      </c>
      <c r="C115" s="9">
        <v>1.29</v>
      </c>
      <c r="D115" s="9" t="s">
        <v>25</v>
      </c>
      <c r="E115" s="9" t="s">
        <v>15</v>
      </c>
      <c r="F115" s="5">
        <f t="shared" si="2"/>
        <v>0.28999999999999998</v>
      </c>
      <c r="G115" s="5">
        <f t="shared" si="3"/>
        <v>2.7600000000000011</v>
      </c>
    </row>
    <row r="116" spans="1:7" x14ac:dyDescent="0.25">
      <c r="A116" s="8">
        <v>42449</v>
      </c>
      <c r="B116" s="9" t="s">
        <v>140</v>
      </c>
      <c r="C116" s="9">
        <v>1.29</v>
      </c>
      <c r="D116" s="9" t="s">
        <v>21</v>
      </c>
      <c r="E116" s="9" t="s">
        <v>15</v>
      </c>
      <c r="F116" s="5">
        <f t="shared" si="2"/>
        <v>0.28000000000000003</v>
      </c>
      <c r="G116" s="5">
        <f t="shared" si="3"/>
        <v>3.0400000000000009</v>
      </c>
    </row>
    <row r="117" spans="1:7" x14ac:dyDescent="0.25">
      <c r="A117" s="8">
        <v>42455</v>
      </c>
      <c r="B117" s="9" t="s">
        <v>141</v>
      </c>
      <c r="C117" s="9">
        <v>1.3</v>
      </c>
      <c r="D117" s="9" t="s">
        <v>51</v>
      </c>
      <c r="E117" s="9" t="s">
        <v>15</v>
      </c>
      <c r="F117" s="5">
        <f t="shared" si="2"/>
        <v>0.3</v>
      </c>
      <c r="G117" s="5">
        <f t="shared" si="3"/>
        <v>3.3400000000000007</v>
      </c>
    </row>
    <row r="118" spans="1:7" x14ac:dyDescent="0.25">
      <c r="A118" s="8">
        <v>42462</v>
      </c>
      <c r="B118" s="9" t="s">
        <v>142</v>
      </c>
      <c r="C118" s="9">
        <v>1.29</v>
      </c>
      <c r="D118" s="9" t="s">
        <v>12</v>
      </c>
      <c r="E118" s="9" t="s">
        <v>15</v>
      </c>
      <c r="F118" s="5">
        <f t="shared" si="2"/>
        <v>0.28999999999999998</v>
      </c>
      <c r="G118" s="5">
        <f t="shared" si="3"/>
        <v>3.6300000000000008</v>
      </c>
    </row>
    <row r="119" spans="1:7" x14ac:dyDescent="0.25">
      <c r="A119" s="8">
        <v>42462</v>
      </c>
      <c r="B119" s="9" t="s">
        <v>143</v>
      </c>
      <c r="C119" s="9">
        <v>1.3</v>
      </c>
      <c r="D119" s="9" t="s">
        <v>51</v>
      </c>
      <c r="E119" s="9" t="s">
        <v>15</v>
      </c>
      <c r="F119" s="5">
        <f t="shared" si="2"/>
        <v>0.3</v>
      </c>
      <c r="G119" s="5">
        <f t="shared" si="3"/>
        <v>3.9300000000000006</v>
      </c>
    </row>
    <row r="120" spans="1:7" x14ac:dyDescent="0.25">
      <c r="A120" s="8">
        <v>42462</v>
      </c>
      <c r="B120" s="9" t="s">
        <v>144</v>
      </c>
      <c r="C120" s="9">
        <v>1.33</v>
      </c>
      <c r="D120" s="9" t="s">
        <v>19</v>
      </c>
      <c r="E120" s="9" t="s">
        <v>15</v>
      </c>
      <c r="F120" s="5">
        <f t="shared" si="2"/>
        <v>0.33</v>
      </c>
      <c r="G120" s="5">
        <f t="shared" si="3"/>
        <v>4.2600000000000007</v>
      </c>
    </row>
    <row r="121" spans="1:7" x14ac:dyDescent="0.25">
      <c r="A121" s="8">
        <v>42462</v>
      </c>
      <c r="B121" s="9" t="s">
        <v>145</v>
      </c>
      <c r="C121" s="9">
        <v>1.47</v>
      </c>
      <c r="D121" s="9" t="s">
        <v>25</v>
      </c>
      <c r="E121" s="9" t="s">
        <v>15</v>
      </c>
      <c r="F121" s="5">
        <f t="shared" si="2"/>
        <v>0.47</v>
      </c>
      <c r="G121" s="5">
        <f t="shared" si="3"/>
        <v>4.7300000000000004</v>
      </c>
    </row>
    <row r="122" spans="1:7" x14ac:dyDescent="0.25">
      <c r="A122" s="8">
        <v>42462</v>
      </c>
      <c r="B122" s="9" t="s">
        <v>146</v>
      </c>
      <c r="C122" s="9">
        <v>1.31</v>
      </c>
      <c r="D122" s="9" t="s">
        <v>12</v>
      </c>
      <c r="E122" s="9" t="s">
        <v>9</v>
      </c>
      <c r="F122" s="5">
        <f t="shared" si="2"/>
        <v>-1</v>
      </c>
      <c r="G122" s="5">
        <f t="shared" si="3"/>
        <v>3.7300000000000004</v>
      </c>
    </row>
    <row r="123" spans="1:7" x14ac:dyDescent="0.25">
      <c r="A123" s="8">
        <v>42462</v>
      </c>
      <c r="B123" s="9" t="s">
        <v>147</v>
      </c>
      <c r="C123" s="9">
        <v>1.36</v>
      </c>
      <c r="D123" s="9" t="s">
        <v>25</v>
      </c>
      <c r="E123" s="9" t="s">
        <v>9</v>
      </c>
      <c r="F123" s="5">
        <f t="shared" si="2"/>
        <v>-1</v>
      </c>
      <c r="G123" s="5">
        <f t="shared" si="3"/>
        <v>2.7300000000000004</v>
      </c>
    </row>
    <row r="124" spans="1:7" x14ac:dyDescent="0.25">
      <c r="A124" s="8">
        <v>42462</v>
      </c>
      <c r="B124" s="9" t="s">
        <v>148</v>
      </c>
      <c r="C124" s="9">
        <v>1.33</v>
      </c>
      <c r="D124" s="9" t="s">
        <v>25</v>
      </c>
      <c r="E124" s="9" t="s">
        <v>15</v>
      </c>
      <c r="F124" s="5">
        <f t="shared" si="2"/>
        <v>0.33</v>
      </c>
      <c r="G124" s="5">
        <f t="shared" si="3"/>
        <v>3.0600000000000005</v>
      </c>
    </row>
    <row r="125" spans="1:7" x14ac:dyDescent="0.25">
      <c r="A125" s="8">
        <v>42463</v>
      </c>
      <c r="B125" s="9" t="s">
        <v>149</v>
      </c>
      <c r="C125" s="9">
        <v>1.36</v>
      </c>
      <c r="D125" s="9" t="s">
        <v>150</v>
      </c>
      <c r="E125" s="9" t="s">
        <v>9</v>
      </c>
      <c r="F125" s="5">
        <f t="shared" si="2"/>
        <v>-1</v>
      </c>
      <c r="G125" s="5">
        <f t="shared" si="3"/>
        <v>2.0600000000000005</v>
      </c>
    </row>
    <row r="126" spans="1:7" x14ac:dyDescent="0.25">
      <c r="A126" s="8">
        <v>42463</v>
      </c>
      <c r="B126" s="9" t="s">
        <v>151</v>
      </c>
      <c r="C126" s="9">
        <v>1.31</v>
      </c>
      <c r="D126" s="9" t="s">
        <v>12</v>
      </c>
      <c r="E126" s="9" t="s">
        <v>15</v>
      </c>
      <c r="F126" s="5">
        <f t="shared" si="2"/>
        <v>0.31</v>
      </c>
      <c r="G126" s="5">
        <f t="shared" si="3"/>
        <v>2.3700000000000006</v>
      </c>
    </row>
    <row r="127" spans="1:7" x14ac:dyDescent="0.25">
      <c r="A127" s="8">
        <v>42463</v>
      </c>
      <c r="B127" s="9" t="s">
        <v>152</v>
      </c>
      <c r="C127" s="9">
        <v>1.3</v>
      </c>
      <c r="D127" s="9" t="s">
        <v>51</v>
      </c>
      <c r="E127" s="9" t="s">
        <v>15</v>
      </c>
      <c r="F127" s="5">
        <f t="shared" si="2"/>
        <v>0.3</v>
      </c>
      <c r="G127" s="5">
        <f t="shared" si="3"/>
        <v>2.6700000000000004</v>
      </c>
    </row>
    <row r="128" spans="1:7" x14ac:dyDescent="0.25">
      <c r="A128" s="8">
        <v>42469</v>
      </c>
      <c r="B128" s="9" t="s">
        <v>153</v>
      </c>
      <c r="C128" s="9">
        <v>1.36</v>
      </c>
      <c r="D128" s="9" t="s">
        <v>19</v>
      </c>
      <c r="E128" s="9" t="s">
        <v>15</v>
      </c>
      <c r="F128" s="5">
        <f t="shared" ref="F128:F157" si="4">ROUND(IF(E128="Yes",IF(D128="Betfair",(C128-1)*0.95,IF(D128="Betdaq",(C128-1)*0.97,(C128-1))),-1),2)</f>
        <v>0.36</v>
      </c>
      <c r="G128" s="5">
        <f t="shared" ref="G128:G157" si="5">F128+G127</f>
        <v>3.0300000000000002</v>
      </c>
    </row>
    <row r="129" spans="1:7" x14ac:dyDescent="0.25">
      <c r="A129" s="8">
        <v>42469</v>
      </c>
      <c r="B129" s="9" t="s">
        <v>154</v>
      </c>
      <c r="C129" s="9">
        <v>1.3</v>
      </c>
      <c r="D129" s="9" t="s">
        <v>25</v>
      </c>
      <c r="E129" s="9" t="s">
        <v>15</v>
      </c>
      <c r="F129" s="5">
        <f t="shared" si="4"/>
        <v>0.3</v>
      </c>
      <c r="G129" s="5">
        <f t="shared" si="5"/>
        <v>3.33</v>
      </c>
    </row>
    <row r="130" spans="1:7" x14ac:dyDescent="0.25">
      <c r="A130" s="8">
        <v>42469</v>
      </c>
      <c r="B130" s="9" t="s">
        <v>155</v>
      </c>
      <c r="C130" s="9">
        <v>1.33</v>
      </c>
      <c r="D130" s="9" t="s">
        <v>28</v>
      </c>
      <c r="E130" s="9" t="s">
        <v>9</v>
      </c>
      <c r="F130" s="5">
        <f t="shared" si="4"/>
        <v>-1</v>
      </c>
      <c r="G130" s="5">
        <f t="shared" si="5"/>
        <v>2.33</v>
      </c>
    </row>
    <row r="131" spans="1:7" x14ac:dyDescent="0.25">
      <c r="A131" s="8">
        <v>42469</v>
      </c>
      <c r="B131" s="9" t="s">
        <v>156</v>
      </c>
      <c r="C131" s="9">
        <v>1.26</v>
      </c>
      <c r="D131" s="9" t="s">
        <v>157</v>
      </c>
      <c r="E131" s="9" t="s">
        <v>15</v>
      </c>
      <c r="F131" s="5">
        <f t="shared" si="4"/>
        <v>0.26</v>
      </c>
      <c r="G131" s="5">
        <f t="shared" si="5"/>
        <v>2.59</v>
      </c>
    </row>
    <row r="132" spans="1:7" x14ac:dyDescent="0.25">
      <c r="A132" s="8">
        <v>42469</v>
      </c>
      <c r="B132" s="9" t="s">
        <v>158</v>
      </c>
      <c r="C132" s="9">
        <v>1.29</v>
      </c>
      <c r="D132" s="9" t="s">
        <v>44</v>
      </c>
      <c r="E132" s="9" t="s">
        <v>15</v>
      </c>
      <c r="F132" s="5">
        <f t="shared" si="4"/>
        <v>0.28999999999999998</v>
      </c>
      <c r="G132" s="5">
        <f t="shared" si="5"/>
        <v>2.88</v>
      </c>
    </row>
    <row r="133" spans="1:7" x14ac:dyDescent="0.25">
      <c r="A133" s="8">
        <v>42470</v>
      </c>
      <c r="B133" s="9" t="s">
        <v>159</v>
      </c>
      <c r="C133" s="9">
        <v>1.25</v>
      </c>
      <c r="D133" s="9" t="s">
        <v>51</v>
      </c>
      <c r="E133" s="9" t="s">
        <v>15</v>
      </c>
      <c r="F133" s="5">
        <f t="shared" si="4"/>
        <v>0.25</v>
      </c>
      <c r="G133" s="5">
        <f t="shared" si="5"/>
        <v>3.13</v>
      </c>
    </row>
    <row r="134" spans="1:7" x14ac:dyDescent="0.25">
      <c r="A134" s="8">
        <v>42470</v>
      </c>
      <c r="B134" s="9" t="s">
        <v>160</v>
      </c>
      <c r="C134" s="9">
        <v>1.3</v>
      </c>
      <c r="D134" s="9" t="s">
        <v>25</v>
      </c>
      <c r="E134" s="9" t="s">
        <v>15</v>
      </c>
      <c r="F134" s="5">
        <f t="shared" si="4"/>
        <v>0.3</v>
      </c>
      <c r="G134" s="5">
        <f t="shared" si="5"/>
        <v>3.4299999999999997</v>
      </c>
    </row>
    <row r="135" spans="1:7" x14ac:dyDescent="0.25">
      <c r="A135" s="8">
        <v>42470</v>
      </c>
      <c r="B135" s="9" t="s">
        <v>161</v>
      </c>
      <c r="C135" s="9">
        <v>1.36</v>
      </c>
      <c r="D135" s="9" t="s">
        <v>28</v>
      </c>
      <c r="E135" s="9" t="s">
        <v>15</v>
      </c>
      <c r="F135" s="5">
        <f t="shared" si="4"/>
        <v>0.36</v>
      </c>
      <c r="G135" s="5">
        <f t="shared" si="5"/>
        <v>3.7899999999999996</v>
      </c>
    </row>
    <row r="136" spans="1:7" x14ac:dyDescent="0.25">
      <c r="A136" s="8">
        <v>42470</v>
      </c>
      <c r="B136" s="9" t="s">
        <v>162</v>
      </c>
      <c r="C136" s="9">
        <v>1.27</v>
      </c>
      <c r="D136" s="9" t="s">
        <v>157</v>
      </c>
      <c r="E136" s="9" t="s">
        <v>15</v>
      </c>
      <c r="F136" s="5">
        <f t="shared" si="4"/>
        <v>0.27</v>
      </c>
      <c r="G136" s="5">
        <f t="shared" si="5"/>
        <v>4.0599999999999996</v>
      </c>
    </row>
    <row r="137" spans="1:7" x14ac:dyDescent="0.25">
      <c r="A137" s="8">
        <v>42470</v>
      </c>
      <c r="B137" s="9" t="s">
        <v>163</v>
      </c>
      <c r="C137" s="9">
        <v>1.25</v>
      </c>
      <c r="D137" s="9" t="s">
        <v>25</v>
      </c>
      <c r="E137" s="9" t="s">
        <v>15</v>
      </c>
      <c r="F137" s="5">
        <f t="shared" si="4"/>
        <v>0.25</v>
      </c>
      <c r="G137" s="5">
        <f t="shared" si="5"/>
        <v>4.3099999999999996</v>
      </c>
    </row>
    <row r="138" spans="1:7" x14ac:dyDescent="0.25">
      <c r="A138" s="8">
        <v>42476</v>
      </c>
      <c r="B138" s="9" t="s">
        <v>164</v>
      </c>
      <c r="C138" s="9">
        <v>1.22</v>
      </c>
      <c r="D138" s="9" t="s">
        <v>8</v>
      </c>
      <c r="E138" s="9" t="s">
        <v>15</v>
      </c>
      <c r="F138" s="5">
        <f t="shared" si="4"/>
        <v>0.22</v>
      </c>
      <c r="G138" s="5">
        <f t="shared" si="5"/>
        <v>4.5299999999999994</v>
      </c>
    </row>
    <row r="139" spans="1:7" x14ac:dyDescent="0.25">
      <c r="A139" s="8">
        <v>42476</v>
      </c>
      <c r="B139" s="9" t="s">
        <v>165</v>
      </c>
      <c r="C139" s="9">
        <v>1.26</v>
      </c>
      <c r="D139" s="9" t="s">
        <v>93</v>
      </c>
      <c r="E139" s="9" t="s">
        <v>9</v>
      </c>
      <c r="F139" s="5">
        <f t="shared" si="4"/>
        <v>-1</v>
      </c>
      <c r="G139" s="5">
        <f t="shared" si="5"/>
        <v>3.5299999999999994</v>
      </c>
    </row>
    <row r="140" spans="1:7" x14ac:dyDescent="0.25">
      <c r="A140" s="8">
        <v>42476</v>
      </c>
      <c r="B140" s="9" t="s">
        <v>166</v>
      </c>
      <c r="C140" s="9">
        <v>1.3</v>
      </c>
      <c r="D140" s="9" t="s">
        <v>25</v>
      </c>
      <c r="E140" s="9" t="s">
        <v>15</v>
      </c>
      <c r="F140" s="5">
        <f t="shared" si="4"/>
        <v>0.3</v>
      </c>
      <c r="G140" s="5">
        <f t="shared" si="5"/>
        <v>3.8299999999999992</v>
      </c>
    </row>
    <row r="141" spans="1:7" x14ac:dyDescent="0.25">
      <c r="A141" s="8">
        <v>42476</v>
      </c>
      <c r="B141" s="9" t="s">
        <v>167</v>
      </c>
      <c r="C141" s="9">
        <v>1.3</v>
      </c>
      <c r="D141" s="9" t="s">
        <v>51</v>
      </c>
      <c r="E141" s="9" t="s">
        <v>15</v>
      </c>
      <c r="F141" s="5">
        <f t="shared" si="4"/>
        <v>0.3</v>
      </c>
      <c r="G141" s="5">
        <f t="shared" si="5"/>
        <v>4.129999999999999</v>
      </c>
    </row>
    <row r="142" spans="1:7" x14ac:dyDescent="0.25">
      <c r="A142" s="8">
        <v>42477</v>
      </c>
      <c r="B142" s="9" t="s">
        <v>168</v>
      </c>
      <c r="C142" s="9">
        <v>1.2</v>
      </c>
      <c r="D142" s="9" t="s">
        <v>150</v>
      </c>
      <c r="E142" s="9" t="s">
        <v>15</v>
      </c>
      <c r="F142" s="5">
        <f t="shared" si="4"/>
        <v>0.2</v>
      </c>
      <c r="G142" s="5">
        <f t="shared" si="5"/>
        <v>4.3299999999999992</v>
      </c>
    </row>
    <row r="143" spans="1:7" x14ac:dyDescent="0.25">
      <c r="A143" s="8">
        <v>42477</v>
      </c>
      <c r="B143" s="9" t="s">
        <v>169</v>
      </c>
      <c r="C143" s="9">
        <v>1.2</v>
      </c>
      <c r="D143" s="9" t="s">
        <v>25</v>
      </c>
      <c r="E143" s="9" t="s">
        <v>15</v>
      </c>
      <c r="F143" s="5">
        <f t="shared" si="4"/>
        <v>0.2</v>
      </c>
      <c r="G143" s="5">
        <f t="shared" si="5"/>
        <v>4.5299999999999994</v>
      </c>
    </row>
    <row r="144" spans="1:7" x14ac:dyDescent="0.25">
      <c r="A144" s="8">
        <v>42477</v>
      </c>
      <c r="B144" s="9" t="s">
        <v>170</v>
      </c>
      <c r="C144" s="9">
        <v>1.22</v>
      </c>
      <c r="D144" s="9" t="s">
        <v>19</v>
      </c>
      <c r="E144" s="9" t="s">
        <v>15</v>
      </c>
      <c r="F144" s="5">
        <f t="shared" si="4"/>
        <v>0.22</v>
      </c>
      <c r="G144" s="5">
        <f t="shared" si="5"/>
        <v>4.7499999999999991</v>
      </c>
    </row>
    <row r="145" spans="1:7" x14ac:dyDescent="0.25">
      <c r="A145" s="8">
        <v>42477</v>
      </c>
      <c r="B145" s="9" t="s">
        <v>171</v>
      </c>
      <c r="C145" s="9">
        <v>1.3</v>
      </c>
      <c r="D145" s="9" t="s">
        <v>51</v>
      </c>
      <c r="E145" s="9" t="s">
        <v>15</v>
      </c>
      <c r="F145" s="5">
        <f t="shared" si="4"/>
        <v>0.3</v>
      </c>
      <c r="G145" s="5">
        <f t="shared" si="5"/>
        <v>5.0499999999999989</v>
      </c>
    </row>
    <row r="146" spans="1:7" x14ac:dyDescent="0.25">
      <c r="A146" s="8">
        <v>42477</v>
      </c>
      <c r="B146" s="9" t="s">
        <v>172</v>
      </c>
      <c r="C146" s="9">
        <v>1.29</v>
      </c>
      <c r="D146" s="9" t="s">
        <v>44</v>
      </c>
      <c r="E146" s="9" t="s">
        <v>15</v>
      </c>
      <c r="F146" s="5">
        <f t="shared" si="4"/>
        <v>0.28999999999999998</v>
      </c>
      <c r="G146" s="5">
        <f t="shared" si="5"/>
        <v>5.339999999999999</v>
      </c>
    </row>
    <row r="147" spans="1:7" x14ac:dyDescent="0.25">
      <c r="A147" s="8">
        <v>42477</v>
      </c>
      <c r="B147" s="9" t="s">
        <v>173</v>
      </c>
      <c r="C147" s="9">
        <v>1.3</v>
      </c>
      <c r="D147" s="9" t="s">
        <v>51</v>
      </c>
      <c r="E147" s="9" t="s">
        <v>15</v>
      </c>
      <c r="F147" s="5">
        <f t="shared" si="4"/>
        <v>0.3</v>
      </c>
      <c r="G147" s="5">
        <f t="shared" si="5"/>
        <v>5.6399999999999988</v>
      </c>
    </row>
    <row r="148" spans="1:7" x14ac:dyDescent="0.25">
      <c r="A148" s="8">
        <v>42483</v>
      </c>
      <c r="B148" s="9" t="s">
        <v>174</v>
      </c>
      <c r="C148" s="9">
        <v>1.25</v>
      </c>
      <c r="D148" s="9" t="s">
        <v>8</v>
      </c>
      <c r="E148" s="9" t="s">
        <v>9</v>
      </c>
      <c r="F148" s="5">
        <f t="shared" si="4"/>
        <v>-1</v>
      </c>
      <c r="G148" s="5">
        <f t="shared" si="5"/>
        <v>4.6399999999999988</v>
      </c>
    </row>
    <row r="149" spans="1:7" x14ac:dyDescent="0.25">
      <c r="A149" s="8">
        <v>42483</v>
      </c>
      <c r="B149" s="9" t="s">
        <v>175</v>
      </c>
      <c r="C149" s="9">
        <v>1.22</v>
      </c>
      <c r="D149" s="9" t="s">
        <v>176</v>
      </c>
      <c r="E149" s="9" t="s">
        <v>15</v>
      </c>
      <c r="F149" s="5">
        <f t="shared" si="4"/>
        <v>0.22</v>
      </c>
      <c r="G149" s="5">
        <f t="shared" si="5"/>
        <v>4.8599999999999985</v>
      </c>
    </row>
    <row r="150" spans="1:7" x14ac:dyDescent="0.25">
      <c r="A150" s="8">
        <v>42483</v>
      </c>
      <c r="B150" s="9" t="s">
        <v>177</v>
      </c>
      <c r="C150" s="9">
        <v>1.2</v>
      </c>
      <c r="D150" s="9" t="s">
        <v>17</v>
      </c>
      <c r="E150" s="9" t="s">
        <v>15</v>
      </c>
      <c r="F150" s="5">
        <f t="shared" si="4"/>
        <v>0.2</v>
      </c>
      <c r="G150" s="5">
        <f t="shared" si="5"/>
        <v>5.0599999999999987</v>
      </c>
    </row>
    <row r="151" spans="1:7" x14ac:dyDescent="0.25">
      <c r="A151" s="8">
        <v>42483</v>
      </c>
      <c r="B151" s="9" t="s">
        <v>178</v>
      </c>
      <c r="C151" s="9">
        <v>1.22</v>
      </c>
      <c r="D151" s="9" t="s">
        <v>8</v>
      </c>
      <c r="E151" s="9" t="s">
        <v>15</v>
      </c>
      <c r="F151" s="5">
        <f t="shared" si="4"/>
        <v>0.22</v>
      </c>
      <c r="G151" s="5">
        <f t="shared" si="5"/>
        <v>5.2799999999999985</v>
      </c>
    </row>
    <row r="152" spans="1:7" x14ac:dyDescent="0.25">
      <c r="A152" s="8">
        <v>42483</v>
      </c>
      <c r="B152" s="9" t="s">
        <v>179</v>
      </c>
      <c r="C152" s="9">
        <v>1.3</v>
      </c>
      <c r="D152" s="9" t="s">
        <v>8</v>
      </c>
      <c r="E152" s="9" t="s">
        <v>9</v>
      </c>
      <c r="F152" s="5">
        <f t="shared" si="4"/>
        <v>-1</v>
      </c>
      <c r="G152" s="5">
        <f t="shared" si="5"/>
        <v>4.2799999999999985</v>
      </c>
    </row>
    <row r="153" spans="1:7" x14ac:dyDescent="0.25">
      <c r="A153" s="8">
        <v>42483</v>
      </c>
      <c r="B153" s="9" t="s">
        <v>180</v>
      </c>
      <c r="C153" s="9">
        <v>1.29</v>
      </c>
      <c r="D153" s="9" t="s">
        <v>8</v>
      </c>
      <c r="E153" s="9" t="s">
        <v>15</v>
      </c>
      <c r="F153" s="5">
        <f t="shared" si="4"/>
        <v>0.28999999999999998</v>
      </c>
      <c r="G153" s="5">
        <f t="shared" si="5"/>
        <v>4.5699999999999985</v>
      </c>
    </row>
    <row r="154" spans="1:7" x14ac:dyDescent="0.25">
      <c r="A154" s="8">
        <v>42484</v>
      </c>
      <c r="B154" s="9" t="s">
        <v>181</v>
      </c>
      <c r="C154" s="9">
        <v>1.22</v>
      </c>
      <c r="D154" s="9" t="s">
        <v>176</v>
      </c>
      <c r="E154" s="9" t="s">
        <v>15</v>
      </c>
      <c r="F154" s="5">
        <f t="shared" si="4"/>
        <v>0.22</v>
      </c>
      <c r="G154" s="5">
        <f t="shared" si="5"/>
        <v>4.7899999999999983</v>
      </c>
    </row>
    <row r="155" spans="1:7" x14ac:dyDescent="0.25">
      <c r="A155" s="8">
        <v>42484</v>
      </c>
      <c r="B155" s="9" t="s">
        <v>182</v>
      </c>
      <c r="C155" s="9">
        <v>1.25</v>
      </c>
      <c r="D155" s="9" t="s">
        <v>17</v>
      </c>
      <c r="E155" s="9" t="s">
        <v>15</v>
      </c>
      <c r="F155" s="5">
        <f t="shared" si="4"/>
        <v>0.25</v>
      </c>
      <c r="G155" s="5">
        <f t="shared" si="5"/>
        <v>5.0399999999999983</v>
      </c>
    </row>
    <row r="156" spans="1:7" x14ac:dyDescent="0.25">
      <c r="A156" s="8">
        <v>42484</v>
      </c>
      <c r="B156" s="9" t="s">
        <v>183</v>
      </c>
      <c r="C156" s="9">
        <v>1.23</v>
      </c>
      <c r="D156" s="9" t="s">
        <v>176</v>
      </c>
      <c r="E156" s="9" t="s">
        <v>9</v>
      </c>
      <c r="F156" s="5">
        <f t="shared" si="4"/>
        <v>-1</v>
      </c>
      <c r="G156" s="5">
        <f t="shared" si="5"/>
        <v>4.0399999999999983</v>
      </c>
    </row>
    <row r="157" spans="1:7" x14ac:dyDescent="0.25">
      <c r="A157" s="8">
        <v>42484</v>
      </c>
      <c r="B157" s="9" t="s">
        <v>184</v>
      </c>
      <c r="C157" s="9">
        <v>1.26</v>
      </c>
      <c r="D157" s="9" t="s">
        <v>176</v>
      </c>
      <c r="E157" s="9" t="s">
        <v>9</v>
      </c>
      <c r="F157" s="5">
        <f t="shared" si="4"/>
        <v>-1</v>
      </c>
      <c r="G157" s="5">
        <f t="shared" si="5"/>
        <v>3.0399999999999983</v>
      </c>
    </row>
    <row r="158" spans="1:7" x14ac:dyDescent="0.25">
      <c r="A158" s="8">
        <v>42490</v>
      </c>
      <c r="B158" s="9" t="s">
        <v>185</v>
      </c>
      <c r="C158" s="9">
        <v>1.3</v>
      </c>
      <c r="D158" s="9" t="s">
        <v>51</v>
      </c>
      <c r="E158" s="9" t="s">
        <v>15</v>
      </c>
      <c r="F158" s="5">
        <f t="shared" ref="F158:F167" si="6">ROUND(IF(E158="Yes",IF(D158="Betfair",(C158-1)*0.95,IF(D158="Betdaq",(C158-1)*0.97,(C158-1))),-1),2)</f>
        <v>0.3</v>
      </c>
      <c r="G158" s="5">
        <f t="shared" ref="G158:G167" si="7">F158+G157</f>
        <v>3.3399999999999981</v>
      </c>
    </row>
    <row r="159" spans="1:7" x14ac:dyDescent="0.25">
      <c r="A159" s="8">
        <v>42490</v>
      </c>
      <c r="B159" s="9" t="s">
        <v>186</v>
      </c>
      <c r="C159" s="9">
        <v>1.21</v>
      </c>
      <c r="D159" s="9" t="s">
        <v>93</v>
      </c>
      <c r="E159" s="9" t="s">
        <v>15</v>
      </c>
      <c r="F159" s="5">
        <f t="shared" si="6"/>
        <v>0.21</v>
      </c>
      <c r="G159" s="5">
        <f t="shared" si="7"/>
        <v>3.549999999999998</v>
      </c>
    </row>
    <row r="160" spans="1:7" x14ac:dyDescent="0.25">
      <c r="A160" s="8">
        <v>42490</v>
      </c>
      <c r="B160" s="9" t="s">
        <v>187</v>
      </c>
      <c r="C160" s="9">
        <v>1.29</v>
      </c>
      <c r="D160" s="9" t="s">
        <v>188</v>
      </c>
      <c r="E160" s="9" t="s">
        <v>15</v>
      </c>
      <c r="F160" s="5">
        <f t="shared" si="6"/>
        <v>0.28999999999999998</v>
      </c>
      <c r="G160" s="5">
        <f t="shared" si="7"/>
        <v>3.8399999999999981</v>
      </c>
    </row>
    <row r="161" spans="1:7" x14ac:dyDescent="0.25">
      <c r="A161" s="8">
        <v>42490</v>
      </c>
      <c r="B161" s="9" t="s">
        <v>189</v>
      </c>
      <c r="C161" s="9">
        <v>1.2</v>
      </c>
      <c r="D161" s="9" t="s">
        <v>19</v>
      </c>
      <c r="E161" s="9" t="s">
        <v>15</v>
      </c>
      <c r="F161" s="5">
        <f t="shared" si="6"/>
        <v>0.2</v>
      </c>
      <c r="G161" s="5">
        <f t="shared" si="7"/>
        <v>4.0399999999999983</v>
      </c>
    </row>
    <row r="162" spans="1:7" x14ac:dyDescent="0.25">
      <c r="A162" s="8">
        <v>42491</v>
      </c>
      <c r="B162" s="9" t="s">
        <v>190</v>
      </c>
      <c r="C162" s="9">
        <v>1.3</v>
      </c>
      <c r="D162" s="9" t="s">
        <v>25</v>
      </c>
      <c r="E162" s="9" t="s">
        <v>9</v>
      </c>
      <c r="F162" s="5">
        <f t="shared" si="6"/>
        <v>-1</v>
      </c>
      <c r="G162" s="5">
        <f t="shared" si="7"/>
        <v>3.0399999999999983</v>
      </c>
    </row>
    <row r="163" spans="1:7" x14ac:dyDescent="0.25">
      <c r="A163" s="8">
        <v>42491</v>
      </c>
      <c r="B163" s="9" t="s">
        <v>191</v>
      </c>
      <c r="C163" s="9">
        <v>1.25</v>
      </c>
      <c r="D163" s="9" t="s">
        <v>44</v>
      </c>
      <c r="E163" s="9" t="s">
        <v>15</v>
      </c>
      <c r="F163" s="5">
        <f t="shared" si="6"/>
        <v>0.25</v>
      </c>
      <c r="G163" s="5">
        <f t="shared" si="7"/>
        <v>3.2899999999999983</v>
      </c>
    </row>
    <row r="164" spans="1:7" x14ac:dyDescent="0.25">
      <c r="A164" s="8">
        <v>42491</v>
      </c>
      <c r="B164" s="9" t="s">
        <v>192</v>
      </c>
      <c r="C164" s="9">
        <v>1.18</v>
      </c>
      <c r="D164" s="9" t="s">
        <v>25</v>
      </c>
      <c r="E164" s="9" t="s">
        <v>15</v>
      </c>
      <c r="F164" s="5">
        <f t="shared" si="6"/>
        <v>0.18</v>
      </c>
      <c r="G164" s="5">
        <f t="shared" si="7"/>
        <v>3.4699999999999984</v>
      </c>
    </row>
    <row r="165" spans="1:7" x14ac:dyDescent="0.25">
      <c r="A165" s="8">
        <v>42491</v>
      </c>
      <c r="B165" s="9" t="s">
        <v>193</v>
      </c>
      <c r="C165" s="9">
        <v>1.25</v>
      </c>
      <c r="D165" s="9" t="s">
        <v>44</v>
      </c>
      <c r="E165" s="9" t="s">
        <v>15</v>
      </c>
      <c r="F165" s="5">
        <f t="shared" si="6"/>
        <v>0.25</v>
      </c>
      <c r="G165" s="5">
        <f t="shared" si="7"/>
        <v>3.7199999999999984</v>
      </c>
    </row>
    <row r="166" spans="1:7" x14ac:dyDescent="0.25">
      <c r="A166" s="8">
        <v>42491</v>
      </c>
      <c r="B166" s="9" t="s">
        <v>194</v>
      </c>
      <c r="C166" s="9">
        <v>1.26</v>
      </c>
      <c r="D166" s="9" t="s">
        <v>93</v>
      </c>
      <c r="E166" s="9" t="s">
        <v>15</v>
      </c>
      <c r="F166" s="5">
        <f t="shared" si="6"/>
        <v>0.26</v>
      </c>
      <c r="G166" s="5">
        <f t="shared" si="7"/>
        <v>3.9799999999999986</v>
      </c>
    </row>
    <row r="167" spans="1:7" x14ac:dyDescent="0.25">
      <c r="A167" s="8">
        <v>42491</v>
      </c>
      <c r="B167" s="9" t="s">
        <v>195</v>
      </c>
      <c r="C167" s="9">
        <v>1.2</v>
      </c>
      <c r="D167" s="9" t="s">
        <v>51</v>
      </c>
      <c r="E167" s="9" t="s">
        <v>15</v>
      </c>
      <c r="F167" s="5">
        <f t="shared" si="6"/>
        <v>0.2</v>
      </c>
      <c r="G167" s="5">
        <f t="shared" si="7"/>
        <v>4.1799999999999988</v>
      </c>
    </row>
    <row r="168" spans="1:7" x14ac:dyDescent="0.25">
      <c r="A168" s="8">
        <v>42496</v>
      </c>
      <c r="B168" s="9" t="s">
        <v>196</v>
      </c>
      <c r="C168" s="9">
        <v>1.31</v>
      </c>
      <c r="D168" s="9" t="s">
        <v>93</v>
      </c>
      <c r="E168" s="9" t="s">
        <v>15</v>
      </c>
      <c r="F168" s="5">
        <f t="shared" ref="F168:F184" si="8">ROUND(IF(E168="Yes",IF(D168="Betfair",(C168-1)*0.95,IF(D168="Betdaq",(C168-1)*0.97,(C168-1))),-1),2)</f>
        <v>0.31</v>
      </c>
      <c r="G168" s="5">
        <f t="shared" ref="G168:G184" si="9">F168+G167</f>
        <v>4.4899999999999984</v>
      </c>
    </row>
    <row r="169" spans="1:7" x14ac:dyDescent="0.25">
      <c r="A169" s="8">
        <v>42496</v>
      </c>
      <c r="B169" s="9" t="s">
        <v>197</v>
      </c>
      <c r="C169" s="9">
        <v>1.32</v>
      </c>
      <c r="D169" s="9" t="s">
        <v>157</v>
      </c>
      <c r="E169" s="9" t="s">
        <v>9</v>
      </c>
      <c r="F169" s="5">
        <f t="shared" si="8"/>
        <v>-1</v>
      </c>
      <c r="G169" s="5">
        <f t="shared" si="9"/>
        <v>3.4899999999999984</v>
      </c>
    </row>
    <row r="170" spans="1:7" x14ac:dyDescent="0.25">
      <c r="A170" s="8">
        <v>42496</v>
      </c>
      <c r="B170" s="9" t="s">
        <v>198</v>
      </c>
      <c r="C170" s="9">
        <v>1.3</v>
      </c>
      <c r="D170" s="9" t="s">
        <v>44</v>
      </c>
      <c r="E170" s="9" t="s">
        <v>9</v>
      </c>
      <c r="F170" s="5">
        <f t="shared" si="8"/>
        <v>-1</v>
      </c>
      <c r="G170" s="5">
        <f t="shared" si="9"/>
        <v>2.4899999999999984</v>
      </c>
    </row>
    <row r="171" spans="1:7" x14ac:dyDescent="0.25">
      <c r="A171" s="8">
        <v>42496</v>
      </c>
      <c r="B171" s="9" t="s">
        <v>199</v>
      </c>
      <c r="C171" s="9">
        <v>1.29</v>
      </c>
      <c r="D171" s="9" t="s">
        <v>200</v>
      </c>
      <c r="E171" s="9" t="s">
        <v>15</v>
      </c>
      <c r="F171" s="5">
        <f t="shared" si="8"/>
        <v>0.28999999999999998</v>
      </c>
      <c r="G171" s="5">
        <f t="shared" si="9"/>
        <v>2.7799999999999985</v>
      </c>
    </row>
    <row r="172" spans="1:7" x14ac:dyDescent="0.25">
      <c r="A172" s="8">
        <v>42496</v>
      </c>
      <c r="B172" s="9" t="s">
        <v>201</v>
      </c>
      <c r="C172" s="9">
        <v>1.33</v>
      </c>
      <c r="D172" s="9" t="s">
        <v>28</v>
      </c>
      <c r="E172" s="9" t="s">
        <v>9</v>
      </c>
      <c r="F172" s="5">
        <f t="shared" si="8"/>
        <v>-1</v>
      </c>
      <c r="G172" s="5">
        <f t="shared" si="9"/>
        <v>1.7799999999999985</v>
      </c>
    </row>
    <row r="173" spans="1:7" x14ac:dyDescent="0.25">
      <c r="A173" s="8">
        <v>42496</v>
      </c>
      <c r="B173" s="9" t="s">
        <v>202</v>
      </c>
      <c r="C173" s="9">
        <v>1.28</v>
      </c>
      <c r="D173" s="9" t="s">
        <v>21</v>
      </c>
      <c r="E173" s="9" t="s">
        <v>15</v>
      </c>
      <c r="F173" s="5">
        <f t="shared" si="8"/>
        <v>0.27</v>
      </c>
      <c r="G173" s="5">
        <f t="shared" si="9"/>
        <v>2.0499999999999985</v>
      </c>
    </row>
    <row r="174" spans="1:7" x14ac:dyDescent="0.25">
      <c r="A174" s="8">
        <v>42496</v>
      </c>
      <c r="B174" s="9" t="s">
        <v>203</v>
      </c>
      <c r="C174" s="9">
        <v>1.25</v>
      </c>
      <c r="D174" s="9" t="s">
        <v>19</v>
      </c>
      <c r="E174" s="9" t="s">
        <v>15</v>
      </c>
      <c r="F174" s="5">
        <f t="shared" si="8"/>
        <v>0.25</v>
      </c>
      <c r="G174" s="5">
        <f t="shared" si="9"/>
        <v>2.2999999999999985</v>
      </c>
    </row>
    <row r="175" spans="1:7" x14ac:dyDescent="0.25">
      <c r="A175" s="8">
        <v>42497</v>
      </c>
      <c r="B175" s="9" t="s">
        <v>204</v>
      </c>
      <c r="C175" s="9">
        <v>1.25</v>
      </c>
      <c r="D175" s="9" t="s">
        <v>25</v>
      </c>
      <c r="E175" s="9" t="s">
        <v>15</v>
      </c>
      <c r="F175" s="5">
        <f t="shared" si="8"/>
        <v>0.25</v>
      </c>
      <c r="G175" s="5">
        <f t="shared" si="9"/>
        <v>2.5499999999999985</v>
      </c>
    </row>
    <row r="176" spans="1:7" x14ac:dyDescent="0.25">
      <c r="A176" s="8">
        <v>42497</v>
      </c>
      <c r="B176" s="9" t="s">
        <v>205</v>
      </c>
      <c r="C176" s="9">
        <v>1.4</v>
      </c>
      <c r="D176" s="9" t="s">
        <v>51</v>
      </c>
      <c r="E176" s="9" t="s">
        <v>15</v>
      </c>
      <c r="F176" s="5">
        <f t="shared" si="8"/>
        <v>0.4</v>
      </c>
      <c r="G176" s="5">
        <f t="shared" si="9"/>
        <v>2.9499999999999984</v>
      </c>
    </row>
    <row r="177" spans="1:7" x14ac:dyDescent="0.25">
      <c r="A177" s="8">
        <v>42497</v>
      </c>
      <c r="B177" s="9" t="s">
        <v>206</v>
      </c>
      <c r="C177" s="9">
        <v>1.2</v>
      </c>
      <c r="D177" s="9" t="s">
        <v>17</v>
      </c>
      <c r="E177" s="9" t="s">
        <v>15</v>
      </c>
      <c r="F177" s="5">
        <f t="shared" si="8"/>
        <v>0.2</v>
      </c>
      <c r="G177" s="5">
        <f t="shared" si="9"/>
        <v>3.1499999999999986</v>
      </c>
    </row>
    <row r="178" spans="1:7" x14ac:dyDescent="0.25">
      <c r="A178" s="8">
        <v>42504</v>
      </c>
      <c r="B178" s="9" t="s">
        <v>221</v>
      </c>
      <c r="C178" s="9">
        <v>1.4</v>
      </c>
      <c r="D178" s="9" t="s">
        <v>51</v>
      </c>
      <c r="E178" s="9" t="s">
        <v>15</v>
      </c>
      <c r="F178" s="5">
        <f t="shared" si="8"/>
        <v>0.4</v>
      </c>
      <c r="G178" s="5">
        <f t="shared" si="9"/>
        <v>3.5499999999999985</v>
      </c>
    </row>
    <row r="179" spans="1:7" x14ac:dyDescent="0.25">
      <c r="A179" s="8">
        <v>42504</v>
      </c>
      <c r="B179" s="9" t="s">
        <v>222</v>
      </c>
      <c r="C179" s="9">
        <v>1.33</v>
      </c>
      <c r="D179" s="9" t="s">
        <v>19</v>
      </c>
      <c r="E179" s="9" t="s">
        <v>15</v>
      </c>
      <c r="F179" s="5">
        <f t="shared" si="8"/>
        <v>0.33</v>
      </c>
      <c r="G179" s="5">
        <f t="shared" si="9"/>
        <v>3.8799999999999986</v>
      </c>
    </row>
    <row r="180" spans="1:7" x14ac:dyDescent="0.25">
      <c r="A180" s="8">
        <v>42504</v>
      </c>
      <c r="B180" s="9" t="s">
        <v>223</v>
      </c>
      <c r="C180" s="9">
        <v>1.22</v>
      </c>
      <c r="D180" s="9" t="s">
        <v>25</v>
      </c>
      <c r="E180" s="9" t="s">
        <v>9</v>
      </c>
      <c r="F180" s="5">
        <f t="shared" si="8"/>
        <v>-1</v>
      </c>
      <c r="G180" s="5">
        <f t="shared" si="9"/>
        <v>2.8799999999999986</v>
      </c>
    </row>
    <row r="181" spans="1:7" x14ac:dyDescent="0.25">
      <c r="A181" s="8">
        <v>42504</v>
      </c>
      <c r="B181" s="9" t="s">
        <v>224</v>
      </c>
      <c r="C181" s="9">
        <v>1.22</v>
      </c>
      <c r="D181" s="9" t="s">
        <v>8</v>
      </c>
      <c r="E181" s="9" t="s">
        <v>15</v>
      </c>
      <c r="F181" s="5">
        <f t="shared" si="8"/>
        <v>0.22</v>
      </c>
      <c r="G181" s="5">
        <f t="shared" si="9"/>
        <v>3.0999999999999988</v>
      </c>
    </row>
    <row r="182" spans="1:7" x14ac:dyDescent="0.25">
      <c r="A182" s="8">
        <v>42505</v>
      </c>
      <c r="B182" s="9" t="s">
        <v>225</v>
      </c>
      <c r="C182" s="9">
        <v>1.3</v>
      </c>
      <c r="D182" s="9" t="s">
        <v>51</v>
      </c>
      <c r="E182" s="9" t="s">
        <v>15</v>
      </c>
      <c r="F182" s="5">
        <f t="shared" si="8"/>
        <v>0.3</v>
      </c>
      <c r="G182" s="5">
        <f t="shared" si="9"/>
        <v>3.3999999999999986</v>
      </c>
    </row>
    <row r="183" spans="1:7" x14ac:dyDescent="0.25">
      <c r="A183" s="8">
        <v>42505</v>
      </c>
      <c r="B183" s="9" t="s">
        <v>226</v>
      </c>
      <c r="C183" s="9">
        <v>1.33</v>
      </c>
      <c r="D183" s="9" t="s">
        <v>93</v>
      </c>
      <c r="E183" s="9" t="s">
        <v>9</v>
      </c>
      <c r="F183" s="5">
        <f t="shared" si="8"/>
        <v>-1</v>
      </c>
      <c r="G183" s="5">
        <f t="shared" si="9"/>
        <v>2.3999999999999986</v>
      </c>
    </row>
    <row r="184" spans="1:7" x14ac:dyDescent="0.25">
      <c r="A184" s="8">
        <v>42505</v>
      </c>
      <c r="B184" s="9" t="s">
        <v>227</v>
      </c>
      <c r="C184" s="9">
        <v>1.22</v>
      </c>
      <c r="D184" s="9" t="s">
        <v>44</v>
      </c>
      <c r="E184" s="9" t="s">
        <v>15</v>
      </c>
      <c r="F184" s="5">
        <f t="shared" si="8"/>
        <v>0.22</v>
      </c>
      <c r="G184" s="5">
        <f t="shared" si="9"/>
        <v>2.6199999999999988</v>
      </c>
    </row>
    <row r="185" spans="1:7" x14ac:dyDescent="0.25">
      <c r="A185" s="8">
        <v>42505</v>
      </c>
      <c r="B185" s="9" t="s">
        <v>228</v>
      </c>
      <c r="C185" s="9">
        <v>1.22</v>
      </c>
      <c r="D185" s="9" t="s">
        <v>19</v>
      </c>
      <c r="E185" s="9" t="s">
        <v>15</v>
      </c>
      <c r="F185" s="5">
        <f t="shared" ref="F185:F197" si="10">ROUND(IF(E185="Yes",IF(D185="Betfair",(C185-1)*0.95,IF(D185="Betdaq",(C185-1)*0.97,(C185-1))),-1),2)</f>
        <v>0.22</v>
      </c>
      <c r="G185" s="5">
        <f t="shared" ref="G185:G197" si="11">F185+G184</f>
        <v>2.839999999999999</v>
      </c>
    </row>
    <row r="186" spans="1:7" x14ac:dyDescent="0.25">
      <c r="A186" s="8">
        <v>42505</v>
      </c>
      <c r="B186" s="9" t="s">
        <v>229</v>
      </c>
      <c r="C186" s="9">
        <v>1.33</v>
      </c>
      <c r="D186" s="9" t="s">
        <v>28</v>
      </c>
      <c r="E186" s="9" t="s">
        <v>15</v>
      </c>
      <c r="F186" s="5">
        <f t="shared" si="10"/>
        <v>0.33</v>
      </c>
      <c r="G186" s="5">
        <f t="shared" si="11"/>
        <v>3.169999999999999</v>
      </c>
    </row>
    <row r="187" spans="1:7" x14ac:dyDescent="0.25">
      <c r="A187" s="8">
        <v>42505</v>
      </c>
      <c r="B187" s="9" t="s">
        <v>230</v>
      </c>
      <c r="C187" s="9">
        <v>1.27</v>
      </c>
      <c r="D187" s="9" t="s">
        <v>231</v>
      </c>
      <c r="E187" s="9" t="s">
        <v>15</v>
      </c>
      <c r="F187" s="5">
        <f t="shared" si="10"/>
        <v>0.27</v>
      </c>
      <c r="G187" s="5">
        <f t="shared" si="11"/>
        <v>3.4399999999999991</v>
      </c>
    </row>
    <row r="188" spans="1:7" x14ac:dyDescent="0.25">
      <c r="A188" s="8">
        <v>42511</v>
      </c>
      <c r="B188" s="9" t="s">
        <v>232</v>
      </c>
      <c r="C188" s="9">
        <v>1.25</v>
      </c>
      <c r="D188" s="9" t="s">
        <v>25</v>
      </c>
      <c r="E188" s="9" t="s">
        <v>9</v>
      </c>
      <c r="F188" s="5">
        <f t="shared" si="10"/>
        <v>-1</v>
      </c>
      <c r="G188" s="5">
        <f t="shared" si="11"/>
        <v>2.4399999999999991</v>
      </c>
    </row>
    <row r="189" spans="1:7" x14ac:dyDescent="0.25">
      <c r="A189" s="8">
        <v>42511</v>
      </c>
      <c r="B189" s="9" t="s">
        <v>233</v>
      </c>
      <c r="C189" s="9">
        <v>1.33</v>
      </c>
      <c r="D189" s="9" t="s">
        <v>19</v>
      </c>
      <c r="E189" s="9" t="s">
        <v>15</v>
      </c>
      <c r="F189" s="5">
        <f t="shared" si="10"/>
        <v>0.33</v>
      </c>
      <c r="G189" s="5">
        <f t="shared" si="11"/>
        <v>2.7699999999999991</v>
      </c>
    </row>
    <row r="190" spans="1:7" x14ac:dyDescent="0.25">
      <c r="A190" s="8">
        <v>42511</v>
      </c>
      <c r="B190" s="9" t="s">
        <v>234</v>
      </c>
      <c r="C190" s="9">
        <v>1.33</v>
      </c>
      <c r="D190" s="9" t="s">
        <v>19</v>
      </c>
      <c r="E190" s="9" t="s">
        <v>15</v>
      </c>
      <c r="F190" s="5">
        <f t="shared" si="10"/>
        <v>0.33</v>
      </c>
      <c r="G190" s="5">
        <f t="shared" si="11"/>
        <v>3.0999999999999992</v>
      </c>
    </row>
    <row r="191" spans="1:7" x14ac:dyDescent="0.25">
      <c r="A191" s="8">
        <v>42511</v>
      </c>
      <c r="B191" s="9" t="s">
        <v>235</v>
      </c>
      <c r="C191" s="9">
        <v>1.29</v>
      </c>
      <c r="D191" s="9" t="s">
        <v>19</v>
      </c>
      <c r="E191" s="9" t="s">
        <v>15</v>
      </c>
      <c r="F191" s="5">
        <f t="shared" si="10"/>
        <v>0.28999999999999998</v>
      </c>
      <c r="G191" s="5">
        <f t="shared" si="11"/>
        <v>3.3899999999999992</v>
      </c>
    </row>
    <row r="192" spans="1:7" x14ac:dyDescent="0.25">
      <c r="A192" s="8">
        <v>42512</v>
      </c>
      <c r="B192" s="9" t="s">
        <v>236</v>
      </c>
      <c r="C192" s="9">
        <v>1.36</v>
      </c>
      <c r="D192" s="9" t="s">
        <v>32</v>
      </c>
      <c r="E192" s="9" t="s">
        <v>15</v>
      </c>
      <c r="F192" s="5">
        <f t="shared" si="10"/>
        <v>0.36</v>
      </c>
      <c r="G192" s="5">
        <f t="shared" si="11"/>
        <v>3.7499999999999991</v>
      </c>
    </row>
    <row r="193" spans="1:7" x14ac:dyDescent="0.25">
      <c r="A193" s="8">
        <v>42512</v>
      </c>
      <c r="B193" s="9" t="s">
        <v>237</v>
      </c>
      <c r="C193" s="9">
        <v>1.5</v>
      </c>
      <c r="D193" s="9" t="s">
        <v>8</v>
      </c>
      <c r="E193" s="9" t="s">
        <v>15</v>
      </c>
      <c r="F193" s="5">
        <f t="shared" si="10"/>
        <v>0.5</v>
      </c>
      <c r="G193" s="5">
        <f t="shared" si="11"/>
        <v>4.2499999999999991</v>
      </c>
    </row>
    <row r="194" spans="1:7" x14ac:dyDescent="0.25">
      <c r="A194" s="8">
        <v>42512</v>
      </c>
      <c r="B194" s="9" t="s">
        <v>238</v>
      </c>
      <c r="C194" s="9">
        <v>1.4</v>
      </c>
      <c r="D194" s="9" t="s">
        <v>51</v>
      </c>
      <c r="E194" s="9" t="s">
        <v>15</v>
      </c>
      <c r="F194" s="5">
        <f t="shared" si="10"/>
        <v>0.4</v>
      </c>
      <c r="G194" s="5">
        <f t="shared" si="11"/>
        <v>4.6499999999999995</v>
      </c>
    </row>
    <row r="195" spans="1:7" x14ac:dyDescent="0.25">
      <c r="A195" s="8">
        <v>42512</v>
      </c>
      <c r="B195" s="9" t="s">
        <v>239</v>
      </c>
      <c r="C195" s="9">
        <v>1.29</v>
      </c>
      <c r="D195" s="9" t="s">
        <v>32</v>
      </c>
      <c r="E195" s="9" t="s">
        <v>15</v>
      </c>
      <c r="F195" s="5">
        <f t="shared" si="10"/>
        <v>0.28999999999999998</v>
      </c>
      <c r="G195" s="5">
        <f t="shared" si="11"/>
        <v>4.9399999999999995</v>
      </c>
    </row>
    <row r="196" spans="1:7" x14ac:dyDescent="0.25">
      <c r="A196" s="8">
        <v>42512</v>
      </c>
      <c r="B196" s="9" t="s">
        <v>240</v>
      </c>
      <c r="C196" s="9">
        <v>1.22</v>
      </c>
      <c r="D196" s="9" t="s">
        <v>17</v>
      </c>
      <c r="E196" s="9" t="s">
        <v>15</v>
      </c>
      <c r="F196" s="5">
        <f t="shared" si="10"/>
        <v>0.22</v>
      </c>
      <c r="G196" s="5">
        <f t="shared" si="11"/>
        <v>5.1599999999999993</v>
      </c>
    </row>
    <row r="197" spans="1:7" x14ac:dyDescent="0.25">
      <c r="A197" s="8">
        <v>42512</v>
      </c>
      <c r="B197" s="9" t="s">
        <v>241</v>
      </c>
      <c r="C197" s="9">
        <v>1.25</v>
      </c>
      <c r="D197" s="9" t="s">
        <v>19</v>
      </c>
      <c r="E197" s="9" t="s">
        <v>15</v>
      </c>
      <c r="F197" s="5">
        <f t="shared" si="10"/>
        <v>0.25</v>
      </c>
      <c r="G197" s="5">
        <f t="shared" si="11"/>
        <v>5.4099999999999993</v>
      </c>
    </row>
    <row r="198" spans="1:7" x14ac:dyDescent="0.25">
      <c r="A198" s="8">
        <v>42518</v>
      </c>
      <c r="B198" s="9" t="s">
        <v>242</v>
      </c>
      <c r="C198" s="9">
        <v>1.4</v>
      </c>
      <c r="D198" s="9" t="s">
        <v>25</v>
      </c>
      <c r="E198" s="9" t="s">
        <v>15</v>
      </c>
      <c r="F198" s="5">
        <f t="shared" ref="F198:F202" si="12">ROUND(IF(E198="Yes",IF(D198="Betfair",(C198-1)*0.95,IF(D198="Betdaq",(C198-1)*0.97,(C198-1))),-1),2)</f>
        <v>0.4</v>
      </c>
      <c r="G198" s="5">
        <f t="shared" ref="G198:G202" si="13">F198+G197</f>
        <v>5.81</v>
      </c>
    </row>
    <row r="199" spans="1:7" x14ac:dyDescent="0.25">
      <c r="A199" s="8">
        <v>42518</v>
      </c>
      <c r="B199" s="9" t="s">
        <v>243</v>
      </c>
      <c r="C199" s="9">
        <v>1.33</v>
      </c>
      <c r="D199" s="9" t="s">
        <v>25</v>
      </c>
      <c r="E199" s="9" t="s">
        <v>15</v>
      </c>
      <c r="F199" s="5">
        <f t="shared" si="12"/>
        <v>0.33</v>
      </c>
      <c r="G199" s="5">
        <f t="shared" si="13"/>
        <v>6.14</v>
      </c>
    </row>
    <row r="200" spans="1:7" x14ac:dyDescent="0.25">
      <c r="A200" s="8">
        <v>42518</v>
      </c>
      <c r="B200" s="9" t="s">
        <v>244</v>
      </c>
      <c r="C200" s="9">
        <v>1.3</v>
      </c>
      <c r="D200" s="9" t="s">
        <v>32</v>
      </c>
      <c r="E200" s="9" t="s">
        <v>15</v>
      </c>
      <c r="F200" s="5">
        <f t="shared" si="12"/>
        <v>0.3</v>
      </c>
      <c r="G200" s="5">
        <f t="shared" si="13"/>
        <v>6.4399999999999995</v>
      </c>
    </row>
    <row r="201" spans="1:7" x14ac:dyDescent="0.25">
      <c r="A201" s="8">
        <v>42519</v>
      </c>
      <c r="B201" s="9" t="s">
        <v>245</v>
      </c>
      <c r="C201" s="9">
        <v>1.4</v>
      </c>
      <c r="D201" s="9" t="s">
        <v>44</v>
      </c>
      <c r="E201" s="9" t="s">
        <v>15</v>
      </c>
      <c r="F201" s="5">
        <f t="shared" si="12"/>
        <v>0.4</v>
      </c>
      <c r="G201" s="5">
        <f t="shared" si="13"/>
        <v>6.84</v>
      </c>
    </row>
    <row r="202" spans="1:7" x14ac:dyDescent="0.25">
      <c r="A202" s="8">
        <v>42519</v>
      </c>
      <c r="B202" s="9" t="s">
        <v>246</v>
      </c>
      <c r="C202" s="9">
        <v>1.2</v>
      </c>
      <c r="D202" s="9" t="s">
        <v>51</v>
      </c>
      <c r="E202" s="9" t="s">
        <v>15</v>
      </c>
      <c r="F202" s="5">
        <f t="shared" si="12"/>
        <v>0.2</v>
      </c>
      <c r="G202" s="5">
        <f t="shared" si="13"/>
        <v>7.04</v>
      </c>
    </row>
    <row r="203" spans="1:7" x14ac:dyDescent="0.25">
      <c r="A203" s="8">
        <v>42519</v>
      </c>
      <c r="B203" s="9" t="s">
        <v>247</v>
      </c>
      <c r="C203" s="9">
        <v>1.22</v>
      </c>
      <c r="D203" s="9" t="s">
        <v>28</v>
      </c>
      <c r="E203" s="9" t="s">
        <v>15</v>
      </c>
      <c r="F203" s="5">
        <f t="shared" ref="F203" si="14">ROUND(IF(E203="Yes",IF(D203="Betfair",(C203-1)*0.95,IF(D203="Betdaq",(C203-1)*0.97,(C203-1))),-1),2)</f>
        <v>0.22</v>
      </c>
      <c r="G203" s="5">
        <f t="shared" ref="G203" si="15">F203+G202</f>
        <v>7.26</v>
      </c>
    </row>
    <row r="204" spans="1:7" x14ac:dyDescent="0.25">
      <c r="A204" s="8">
        <v>42519</v>
      </c>
      <c r="B204" s="9" t="s">
        <v>248</v>
      </c>
      <c r="C204" s="9">
        <v>1.25</v>
      </c>
      <c r="D204" s="9" t="s">
        <v>8</v>
      </c>
      <c r="E204" s="9" t="s">
        <v>15</v>
      </c>
      <c r="F204" s="5">
        <f t="shared" ref="F204" si="16">ROUND(IF(E204="Yes",IF(D204="Betfair",(C204-1)*0.95,IF(D204="Betdaq",(C204-1)*0.97,(C204-1))),-1),2)</f>
        <v>0.25</v>
      </c>
      <c r="G204" s="5">
        <f t="shared" ref="G204" si="17">F204+G203</f>
        <v>7.51</v>
      </c>
    </row>
    <row r="205" spans="1:7" x14ac:dyDescent="0.25">
      <c r="A205" s="8">
        <v>42519</v>
      </c>
      <c r="B205" s="9" t="s">
        <v>249</v>
      </c>
      <c r="C205" s="9">
        <v>1.25</v>
      </c>
      <c r="D205" s="9" t="s">
        <v>19</v>
      </c>
      <c r="E205" s="9" t="s">
        <v>15</v>
      </c>
      <c r="F205" s="5">
        <f t="shared" ref="F205" si="18">ROUND(IF(E205="Yes",IF(D205="Betfair",(C205-1)*0.95,IF(D205="Betdaq",(C205-1)*0.97,(C205-1))),-1),2)</f>
        <v>0.25</v>
      </c>
      <c r="G205" s="5">
        <f t="shared" ref="G205" si="19">F205+G204</f>
        <v>7.76</v>
      </c>
    </row>
    <row r="206" spans="1:7" x14ac:dyDescent="0.25">
      <c r="A206" s="8">
        <v>42519</v>
      </c>
      <c r="B206" s="9" t="s">
        <v>250</v>
      </c>
      <c r="C206" s="9">
        <v>1.3</v>
      </c>
      <c r="D206" s="9" t="s">
        <v>32</v>
      </c>
      <c r="E206" s="9" t="s">
        <v>15</v>
      </c>
      <c r="F206" s="5">
        <f t="shared" ref="F206" si="20">ROUND(IF(E206="Yes",IF(D206="Betfair",(C206-1)*0.95,IF(D206="Betdaq",(C206-1)*0.97,(C206-1))),-1),2)</f>
        <v>0.3</v>
      </c>
      <c r="G206" s="5">
        <f t="shared" ref="G206" si="21">F206+G205</f>
        <v>8.06</v>
      </c>
    </row>
    <row r="207" spans="1:7" x14ac:dyDescent="0.25">
      <c r="A207" s="8">
        <v>42519</v>
      </c>
      <c r="B207" s="9" t="s">
        <v>251</v>
      </c>
      <c r="C207" s="9">
        <v>1.26</v>
      </c>
      <c r="D207" s="9" t="s">
        <v>12</v>
      </c>
      <c r="E207" s="9" t="s">
        <v>15</v>
      </c>
      <c r="F207" s="5">
        <f t="shared" ref="F207" si="22">ROUND(IF(E207="Yes",IF(D207="Betfair",(C207-1)*0.95,IF(D207="Betdaq",(C207-1)*0.97,(C207-1))),-1),2)</f>
        <v>0.26</v>
      </c>
      <c r="G207" s="5">
        <f t="shared" ref="G207" si="23">F207+G206</f>
        <v>8.32</v>
      </c>
    </row>
    <row r="214" spans="5:7" x14ac:dyDescent="0.25">
      <c r="F214" s="5" t="s">
        <v>207</v>
      </c>
    </row>
    <row r="215" spans="5:7" x14ac:dyDescent="0.25">
      <c r="E215" s="9" t="s">
        <v>5</v>
      </c>
      <c r="F215" s="5">
        <f>SUM(F2:F212)</f>
        <v>8.32</v>
      </c>
      <c r="G215" s="5"/>
    </row>
    <row r="216" spans="5:7" x14ac:dyDescent="0.25">
      <c r="E216" s="9" t="s">
        <v>208</v>
      </c>
      <c r="F216" s="5">
        <f>COUNT(F2:F212)</f>
        <v>206</v>
      </c>
      <c r="G216" s="5"/>
    </row>
    <row r="217" spans="5:7" x14ac:dyDescent="0.25">
      <c r="E217" s="9" t="s">
        <v>209</v>
      </c>
      <c r="F217" s="5">
        <f>COUNTIF(F2:F212,"&gt;0")</f>
        <v>169</v>
      </c>
      <c r="G217" s="5"/>
    </row>
    <row r="218" spans="5:7" x14ac:dyDescent="0.25">
      <c r="E218" s="9" t="s">
        <v>210</v>
      </c>
      <c r="F218" s="11">
        <f>F217/F216</f>
        <v>0.82038834951456308</v>
      </c>
      <c r="G218" s="11"/>
    </row>
    <row r="219" spans="5:7" x14ac:dyDescent="0.25">
      <c r="E219" s="9" t="s">
        <v>211</v>
      </c>
      <c r="F219" s="12">
        <f>F215/F216</f>
        <v>4.0388349514563111E-2</v>
      </c>
      <c r="G219" s="12"/>
    </row>
    <row r="220" spans="5:7" x14ac:dyDescent="0.25">
      <c r="E220" s="9" t="s">
        <v>212</v>
      </c>
      <c r="F220" s="14">
        <f>((SUM(C2:C212)-F216)/F216)+1</f>
        <v>1.2716019417475741</v>
      </c>
      <c r="G220" s="14"/>
    </row>
    <row r="221" spans="5:7" x14ac:dyDescent="0.25">
      <c r="E221" s="9" t="s">
        <v>213</v>
      </c>
      <c r="F221" s="14">
        <f>MAX(G2:G212)</f>
        <v>8.32</v>
      </c>
    </row>
    <row r="222" spans="5:7" x14ac:dyDescent="0.25">
      <c r="E222" s="9" t="s">
        <v>214</v>
      </c>
      <c r="F222" s="14">
        <f>MIN(G2:G212)</f>
        <v>-4.2000000000000011</v>
      </c>
    </row>
  </sheetData>
  <autoFilter ref="D1:D182"/>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topLeftCell="A24" workbookViewId="0">
      <selection activeCell="G42" sqref="A1:G42"/>
    </sheetView>
  </sheetViews>
  <sheetFormatPr defaultRowHeight="15" x14ac:dyDescent="0.25"/>
  <cols>
    <col min="1" max="1" width="22.140625" style="9" customWidth="1"/>
    <col min="2" max="2" width="35.5703125" style="9" bestFit="1" customWidth="1"/>
    <col min="3" max="5" width="22.140625" style="9" customWidth="1"/>
    <col min="6" max="6" width="22.140625" style="5" customWidth="1"/>
    <col min="7" max="7" width="9.140625" style="6"/>
  </cols>
  <sheetData>
    <row r="1" spans="1:9" s="3" customFormat="1" x14ac:dyDescent="0.25">
      <c r="A1" s="7" t="s">
        <v>0</v>
      </c>
      <c r="B1" s="7" t="s">
        <v>1</v>
      </c>
      <c r="C1" s="7" t="s">
        <v>2</v>
      </c>
      <c r="D1" s="7" t="s">
        <v>3</v>
      </c>
      <c r="E1" s="7" t="s">
        <v>4</v>
      </c>
      <c r="F1" s="4" t="s">
        <v>5</v>
      </c>
      <c r="G1" s="4" t="s">
        <v>6</v>
      </c>
      <c r="I1" s="2"/>
    </row>
    <row r="2" spans="1:9" x14ac:dyDescent="0.25">
      <c r="A2" s="8"/>
      <c r="F2" s="5" t="s">
        <v>216</v>
      </c>
      <c r="G2" s="5">
        <v>3.34</v>
      </c>
    </row>
    <row r="3" spans="1:9" x14ac:dyDescent="0.25">
      <c r="A3" s="8">
        <v>42462</v>
      </c>
      <c r="B3" s="9" t="s">
        <v>142</v>
      </c>
      <c r="C3" s="9">
        <v>1.29</v>
      </c>
      <c r="D3" s="9" t="s">
        <v>12</v>
      </c>
      <c r="E3" s="9" t="s">
        <v>15</v>
      </c>
      <c r="F3" s="5">
        <f t="shared" ref="F3:F15" si="0">ROUND(IF(E3="Yes",IF(D3="Betfair",(C3-1)*0.95,IF(D3="Betdaq",(C3-1)*0.97,(C3-1))),-1),2)</f>
        <v>0.28999999999999998</v>
      </c>
      <c r="G3" s="5">
        <f t="shared" ref="G3:G16" si="1">F3+G2</f>
        <v>3.63</v>
      </c>
    </row>
    <row r="4" spans="1:9" x14ac:dyDescent="0.25">
      <c r="A4" s="8">
        <v>42462</v>
      </c>
      <c r="B4" s="9" t="s">
        <v>143</v>
      </c>
      <c r="C4" s="9">
        <v>1.3</v>
      </c>
      <c r="D4" s="9" t="s">
        <v>51</v>
      </c>
      <c r="E4" s="9" t="s">
        <v>15</v>
      </c>
      <c r="F4" s="5">
        <f t="shared" si="0"/>
        <v>0.3</v>
      </c>
      <c r="G4" s="5">
        <f t="shared" si="1"/>
        <v>3.9299999999999997</v>
      </c>
    </row>
    <row r="5" spans="1:9" x14ac:dyDescent="0.25">
      <c r="A5" s="8">
        <v>42462</v>
      </c>
      <c r="B5" s="9" t="s">
        <v>144</v>
      </c>
      <c r="C5" s="9">
        <v>1.33</v>
      </c>
      <c r="D5" s="9" t="s">
        <v>19</v>
      </c>
      <c r="E5" s="9" t="s">
        <v>15</v>
      </c>
      <c r="F5" s="5">
        <f t="shared" si="0"/>
        <v>0.33</v>
      </c>
      <c r="G5" s="5">
        <f t="shared" si="1"/>
        <v>4.26</v>
      </c>
    </row>
    <row r="6" spans="1:9" x14ac:dyDescent="0.25">
      <c r="A6" s="8">
        <v>42462</v>
      </c>
      <c r="B6" s="9" t="s">
        <v>145</v>
      </c>
      <c r="C6" s="9">
        <v>1.47</v>
      </c>
      <c r="D6" s="9" t="s">
        <v>25</v>
      </c>
      <c r="E6" s="9" t="s">
        <v>15</v>
      </c>
      <c r="F6" s="5">
        <f t="shared" si="0"/>
        <v>0.47</v>
      </c>
      <c r="G6" s="5">
        <f t="shared" si="1"/>
        <v>4.7299999999999995</v>
      </c>
    </row>
    <row r="7" spans="1:9" x14ac:dyDescent="0.25">
      <c r="A7" s="8">
        <v>42462</v>
      </c>
      <c r="B7" s="9" t="s">
        <v>146</v>
      </c>
      <c r="C7" s="9">
        <v>1.31</v>
      </c>
      <c r="D7" s="9" t="s">
        <v>12</v>
      </c>
      <c r="E7" s="9" t="s">
        <v>9</v>
      </c>
      <c r="F7" s="5">
        <f t="shared" si="0"/>
        <v>-1</v>
      </c>
      <c r="G7" s="5">
        <f t="shared" si="1"/>
        <v>3.7299999999999995</v>
      </c>
    </row>
    <row r="8" spans="1:9" x14ac:dyDescent="0.25">
      <c r="A8" s="8">
        <v>42462</v>
      </c>
      <c r="B8" s="9" t="s">
        <v>147</v>
      </c>
      <c r="C8" s="9">
        <v>1.36</v>
      </c>
      <c r="D8" s="9" t="s">
        <v>25</v>
      </c>
      <c r="E8" s="9" t="s">
        <v>9</v>
      </c>
      <c r="F8" s="5">
        <f t="shared" si="0"/>
        <v>-1</v>
      </c>
      <c r="G8" s="5">
        <f t="shared" si="1"/>
        <v>2.7299999999999995</v>
      </c>
    </row>
    <row r="9" spans="1:9" x14ac:dyDescent="0.25">
      <c r="A9" s="8">
        <v>42462</v>
      </c>
      <c r="B9" s="9" t="s">
        <v>148</v>
      </c>
      <c r="C9" s="9">
        <v>1.33</v>
      </c>
      <c r="D9" s="9" t="s">
        <v>25</v>
      </c>
      <c r="E9" s="9" t="s">
        <v>15</v>
      </c>
      <c r="F9" s="5">
        <f t="shared" si="0"/>
        <v>0.33</v>
      </c>
      <c r="G9" s="5">
        <f t="shared" si="1"/>
        <v>3.0599999999999996</v>
      </c>
    </row>
    <row r="10" spans="1:9" x14ac:dyDescent="0.25">
      <c r="A10" s="8">
        <v>42463</v>
      </c>
      <c r="B10" s="9" t="s">
        <v>149</v>
      </c>
      <c r="C10" s="9">
        <v>1.36</v>
      </c>
      <c r="D10" s="9" t="s">
        <v>150</v>
      </c>
      <c r="E10" s="9" t="s">
        <v>9</v>
      </c>
      <c r="F10" s="5">
        <f t="shared" si="0"/>
        <v>-1</v>
      </c>
      <c r="G10" s="5">
        <f t="shared" si="1"/>
        <v>2.0599999999999996</v>
      </c>
    </row>
    <row r="11" spans="1:9" x14ac:dyDescent="0.25">
      <c r="A11" s="8">
        <v>42463</v>
      </c>
      <c r="B11" s="9" t="s">
        <v>151</v>
      </c>
      <c r="C11" s="9">
        <v>1.31</v>
      </c>
      <c r="D11" s="9" t="s">
        <v>12</v>
      </c>
      <c r="E11" s="9" t="s">
        <v>15</v>
      </c>
      <c r="F11" s="5">
        <f t="shared" si="0"/>
        <v>0.31</v>
      </c>
      <c r="G11" s="5">
        <f t="shared" si="1"/>
        <v>2.3699999999999997</v>
      </c>
    </row>
    <row r="12" spans="1:9" x14ac:dyDescent="0.25">
      <c r="A12" s="8">
        <v>42463</v>
      </c>
      <c r="B12" s="9" t="s">
        <v>152</v>
      </c>
      <c r="C12" s="9">
        <v>1.3</v>
      </c>
      <c r="D12" s="9" t="s">
        <v>51</v>
      </c>
      <c r="E12" s="9" t="s">
        <v>15</v>
      </c>
      <c r="F12" s="5">
        <f t="shared" si="0"/>
        <v>0.3</v>
      </c>
      <c r="G12" s="5">
        <f t="shared" si="1"/>
        <v>2.6699999999999995</v>
      </c>
    </row>
    <row r="13" spans="1:9" x14ac:dyDescent="0.25">
      <c r="A13" s="8">
        <v>42469</v>
      </c>
      <c r="B13" s="9" t="s">
        <v>153</v>
      </c>
      <c r="C13" s="9">
        <v>1.36</v>
      </c>
      <c r="D13" s="9" t="s">
        <v>19</v>
      </c>
      <c r="E13" s="9" t="s">
        <v>15</v>
      </c>
      <c r="F13" s="5">
        <f t="shared" si="0"/>
        <v>0.36</v>
      </c>
      <c r="G13" s="5">
        <f t="shared" si="1"/>
        <v>3.0299999999999994</v>
      </c>
    </row>
    <row r="14" spans="1:9" x14ac:dyDescent="0.25">
      <c r="A14" s="8">
        <v>42469</v>
      </c>
      <c r="B14" s="9" t="s">
        <v>154</v>
      </c>
      <c r="C14" s="9">
        <v>1.3</v>
      </c>
      <c r="D14" s="9" t="s">
        <v>25</v>
      </c>
      <c r="E14" s="9" t="s">
        <v>15</v>
      </c>
      <c r="F14" s="5">
        <f t="shared" si="0"/>
        <v>0.3</v>
      </c>
      <c r="G14" s="5">
        <f t="shared" si="1"/>
        <v>3.3299999999999992</v>
      </c>
    </row>
    <row r="15" spans="1:9" x14ac:dyDescent="0.25">
      <c r="A15" s="8">
        <v>42469</v>
      </c>
      <c r="B15" s="9" t="s">
        <v>155</v>
      </c>
      <c r="C15" s="9">
        <v>1.33</v>
      </c>
      <c r="D15" s="9" t="s">
        <v>28</v>
      </c>
      <c r="E15" s="9" t="s">
        <v>9</v>
      </c>
      <c r="F15" s="5">
        <f t="shared" si="0"/>
        <v>-1</v>
      </c>
      <c r="G15" s="5">
        <f t="shared" si="1"/>
        <v>2.3299999999999992</v>
      </c>
    </row>
    <row r="16" spans="1:9" x14ac:dyDescent="0.25">
      <c r="A16" s="8">
        <v>42469</v>
      </c>
      <c r="B16" s="9" t="s">
        <v>156</v>
      </c>
      <c r="C16" s="9">
        <v>1.26</v>
      </c>
      <c r="D16" s="9" t="s">
        <v>157</v>
      </c>
      <c r="E16" s="9" t="s">
        <v>15</v>
      </c>
      <c r="F16" s="5">
        <f t="shared" ref="F16:F42" si="2">ROUND(IF(E16="Yes",IF(D16="Betfair",(C16-1)*0.95,IF(D16="Betdaq",(C16-1)*0.97,(C16-1))),-1),2)</f>
        <v>0.26</v>
      </c>
      <c r="G16" s="5">
        <f t="shared" si="1"/>
        <v>2.589999999999999</v>
      </c>
    </row>
    <row r="17" spans="1:7" x14ac:dyDescent="0.25">
      <c r="A17" s="8">
        <v>42469</v>
      </c>
      <c r="B17" s="9" t="s">
        <v>158</v>
      </c>
      <c r="C17" s="9">
        <v>1.29</v>
      </c>
      <c r="D17" s="9" t="s">
        <v>44</v>
      </c>
      <c r="E17" s="9" t="s">
        <v>15</v>
      </c>
      <c r="F17" s="5">
        <f t="shared" si="2"/>
        <v>0.28999999999999998</v>
      </c>
      <c r="G17" s="5">
        <f t="shared" ref="G17:G42" si="3">F17+G16</f>
        <v>2.879999999999999</v>
      </c>
    </row>
    <row r="18" spans="1:7" x14ac:dyDescent="0.25">
      <c r="A18" s="8">
        <v>42470</v>
      </c>
      <c r="B18" s="9" t="s">
        <v>159</v>
      </c>
      <c r="C18" s="9">
        <v>1.25</v>
      </c>
      <c r="D18" s="9" t="s">
        <v>51</v>
      </c>
      <c r="E18" s="9" t="s">
        <v>15</v>
      </c>
      <c r="F18" s="5">
        <f t="shared" si="2"/>
        <v>0.25</v>
      </c>
      <c r="G18" s="5">
        <f t="shared" si="3"/>
        <v>3.129999999999999</v>
      </c>
    </row>
    <row r="19" spans="1:7" x14ac:dyDescent="0.25">
      <c r="A19" s="8">
        <v>42470</v>
      </c>
      <c r="B19" s="9" t="s">
        <v>160</v>
      </c>
      <c r="C19" s="9">
        <v>1.3</v>
      </c>
      <c r="D19" s="9" t="s">
        <v>25</v>
      </c>
      <c r="E19" s="9" t="s">
        <v>15</v>
      </c>
      <c r="F19" s="5">
        <f t="shared" si="2"/>
        <v>0.3</v>
      </c>
      <c r="G19" s="5">
        <f t="shared" si="3"/>
        <v>3.4299999999999988</v>
      </c>
    </row>
    <row r="20" spans="1:7" x14ac:dyDescent="0.25">
      <c r="A20" s="8">
        <v>42470</v>
      </c>
      <c r="B20" s="9" t="s">
        <v>161</v>
      </c>
      <c r="C20" s="9">
        <v>1.36</v>
      </c>
      <c r="D20" s="9" t="s">
        <v>28</v>
      </c>
      <c r="E20" s="9" t="s">
        <v>15</v>
      </c>
      <c r="F20" s="5">
        <f t="shared" si="2"/>
        <v>0.36</v>
      </c>
      <c r="G20" s="5">
        <f t="shared" si="3"/>
        <v>3.7899999999999987</v>
      </c>
    </row>
    <row r="21" spans="1:7" x14ac:dyDescent="0.25">
      <c r="A21" s="8">
        <v>42470</v>
      </c>
      <c r="B21" s="9" t="s">
        <v>162</v>
      </c>
      <c r="C21" s="9">
        <v>1.27</v>
      </c>
      <c r="D21" s="9" t="s">
        <v>157</v>
      </c>
      <c r="E21" s="9" t="s">
        <v>15</v>
      </c>
      <c r="F21" s="5">
        <f t="shared" si="2"/>
        <v>0.27</v>
      </c>
      <c r="G21" s="5">
        <f t="shared" si="3"/>
        <v>4.0599999999999987</v>
      </c>
    </row>
    <row r="22" spans="1:7" x14ac:dyDescent="0.25">
      <c r="A22" s="8">
        <v>42470</v>
      </c>
      <c r="B22" s="9" t="s">
        <v>163</v>
      </c>
      <c r="C22" s="9">
        <v>1.25</v>
      </c>
      <c r="D22" s="9" t="s">
        <v>25</v>
      </c>
      <c r="E22" s="9" t="s">
        <v>15</v>
      </c>
      <c r="F22" s="5">
        <f t="shared" si="2"/>
        <v>0.25</v>
      </c>
      <c r="G22" s="5">
        <f t="shared" si="3"/>
        <v>4.3099999999999987</v>
      </c>
    </row>
    <row r="23" spans="1:7" x14ac:dyDescent="0.25">
      <c r="A23" s="8">
        <v>42476</v>
      </c>
      <c r="B23" s="9" t="s">
        <v>164</v>
      </c>
      <c r="C23" s="9">
        <v>1.22</v>
      </c>
      <c r="D23" s="9" t="s">
        <v>8</v>
      </c>
      <c r="E23" s="9" t="s">
        <v>15</v>
      </c>
      <c r="F23" s="5">
        <f t="shared" si="2"/>
        <v>0.22</v>
      </c>
      <c r="G23" s="5">
        <f t="shared" si="3"/>
        <v>4.5299999999999985</v>
      </c>
    </row>
    <row r="24" spans="1:7" x14ac:dyDescent="0.25">
      <c r="A24" s="8">
        <v>42476</v>
      </c>
      <c r="B24" s="9" t="s">
        <v>165</v>
      </c>
      <c r="C24" s="9">
        <v>1.26</v>
      </c>
      <c r="D24" s="9" t="s">
        <v>93</v>
      </c>
      <c r="E24" s="9" t="s">
        <v>9</v>
      </c>
      <c r="F24" s="5">
        <f t="shared" si="2"/>
        <v>-1</v>
      </c>
      <c r="G24" s="5">
        <f t="shared" si="3"/>
        <v>3.5299999999999985</v>
      </c>
    </row>
    <row r="25" spans="1:7" x14ac:dyDescent="0.25">
      <c r="A25" s="8">
        <v>42476</v>
      </c>
      <c r="B25" s="9" t="s">
        <v>166</v>
      </c>
      <c r="C25" s="9">
        <v>1.3</v>
      </c>
      <c r="D25" s="9" t="s">
        <v>25</v>
      </c>
      <c r="E25" s="9" t="s">
        <v>15</v>
      </c>
      <c r="F25" s="5">
        <f t="shared" si="2"/>
        <v>0.3</v>
      </c>
      <c r="G25" s="5">
        <f t="shared" si="3"/>
        <v>3.8299999999999983</v>
      </c>
    </row>
    <row r="26" spans="1:7" x14ac:dyDescent="0.25">
      <c r="A26" s="8">
        <v>42476</v>
      </c>
      <c r="B26" s="9" t="s">
        <v>167</v>
      </c>
      <c r="C26" s="9">
        <v>1.3</v>
      </c>
      <c r="D26" s="9" t="s">
        <v>51</v>
      </c>
      <c r="E26" s="9" t="s">
        <v>15</v>
      </c>
      <c r="F26" s="5">
        <f t="shared" si="2"/>
        <v>0.3</v>
      </c>
      <c r="G26" s="5">
        <f t="shared" si="3"/>
        <v>4.1299999999999981</v>
      </c>
    </row>
    <row r="27" spans="1:7" x14ac:dyDescent="0.25">
      <c r="A27" s="8">
        <v>42477</v>
      </c>
      <c r="B27" s="9" t="s">
        <v>168</v>
      </c>
      <c r="C27" s="9">
        <v>1.2</v>
      </c>
      <c r="D27" s="9" t="s">
        <v>150</v>
      </c>
      <c r="E27" s="9" t="s">
        <v>15</v>
      </c>
      <c r="F27" s="5">
        <f t="shared" si="2"/>
        <v>0.2</v>
      </c>
      <c r="G27" s="5">
        <f t="shared" si="3"/>
        <v>4.3299999999999983</v>
      </c>
    </row>
    <row r="28" spans="1:7" x14ac:dyDescent="0.25">
      <c r="A28" s="8">
        <v>42477</v>
      </c>
      <c r="B28" s="9" t="s">
        <v>169</v>
      </c>
      <c r="C28" s="9">
        <v>1.2</v>
      </c>
      <c r="D28" s="9" t="s">
        <v>25</v>
      </c>
      <c r="E28" s="9" t="s">
        <v>15</v>
      </c>
      <c r="F28" s="5">
        <f t="shared" si="2"/>
        <v>0.2</v>
      </c>
      <c r="G28" s="5">
        <f t="shared" si="3"/>
        <v>4.5299999999999985</v>
      </c>
    </row>
    <row r="29" spans="1:7" x14ac:dyDescent="0.25">
      <c r="A29" s="8">
        <v>42477</v>
      </c>
      <c r="B29" s="9" t="s">
        <v>170</v>
      </c>
      <c r="C29" s="9">
        <v>1.22</v>
      </c>
      <c r="D29" s="9" t="s">
        <v>19</v>
      </c>
      <c r="E29" s="9" t="s">
        <v>15</v>
      </c>
      <c r="F29" s="5">
        <f t="shared" si="2"/>
        <v>0.22</v>
      </c>
      <c r="G29" s="5">
        <f t="shared" si="3"/>
        <v>4.7499999999999982</v>
      </c>
    </row>
    <row r="30" spans="1:7" x14ac:dyDescent="0.25">
      <c r="A30" s="8">
        <v>42477</v>
      </c>
      <c r="B30" s="9" t="s">
        <v>171</v>
      </c>
      <c r="C30" s="9">
        <v>1.3</v>
      </c>
      <c r="D30" s="9" t="s">
        <v>51</v>
      </c>
      <c r="E30" s="9" t="s">
        <v>15</v>
      </c>
      <c r="F30" s="5">
        <f t="shared" si="2"/>
        <v>0.3</v>
      </c>
      <c r="G30" s="5">
        <f t="shared" si="3"/>
        <v>5.049999999999998</v>
      </c>
    </row>
    <row r="31" spans="1:7" x14ac:dyDescent="0.25">
      <c r="A31" s="8">
        <v>42477</v>
      </c>
      <c r="B31" s="9" t="s">
        <v>172</v>
      </c>
      <c r="C31" s="9">
        <v>1.29</v>
      </c>
      <c r="D31" s="9" t="s">
        <v>44</v>
      </c>
      <c r="E31" s="9" t="s">
        <v>15</v>
      </c>
      <c r="F31" s="5">
        <f t="shared" si="2"/>
        <v>0.28999999999999998</v>
      </c>
      <c r="G31" s="5">
        <f t="shared" si="3"/>
        <v>5.3399999999999981</v>
      </c>
    </row>
    <row r="32" spans="1:7" x14ac:dyDescent="0.25">
      <c r="A32" s="8">
        <v>42477</v>
      </c>
      <c r="B32" s="9" t="s">
        <v>173</v>
      </c>
      <c r="C32" s="9">
        <v>1.3</v>
      </c>
      <c r="D32" s="9" t="s">
        <v>51</v>
      </c>
      <c r="E32" s="9" t="s">
        <v>15</v>
      </c>
      <c r="F32" s="5">
        <f t="shared" si="2"/>
        <v>0.3</v>
      </c>
      <c r="G32" s="5">
        <f t="shared" si="3"/>
        <v>5.6399999999999979</v>
      </c>
    </row>
    <row r="33" spans="1:15" x14ac:dyDescent="0.25">
      <c r="A33" s="8">
        <v>42483</v>
      </c>
      <c r="B33" s="9" t="s">
        <v>174</v>
      </c>
      <c r="C33" s="9">
        <v>1.25</v>
      </c>
      <c r="D33" s="9" t="s">
        <v>8</v>
      </c>
      <c r="E33" s="9" t="s">
        <v>9</v>
      </c>
      <c r="F33" s="5">
        <f t="shared" si="2"/>
        <v>-1</v>
      </c>
      <c r="G33" s="5">
        <f t="shared" si="3"/>
        <v>4.6399999999999979</v>
      </c>
    </row>
    <row r="34" spans="1:15" x14ac:dyDescent="0.25">
      <c r="A34" s="8">
        <v>42483</v>
      </c>
      <c r="B34" s="9" t="s">
        <v>175</v>
      </c>
      <c r="C34" s="9">
        <v>1.22</v>
      </c>
      <c r="D34" s="9" t="s">
        <v>176</v>
      </c>
      <c r="E34" s="9" t="s">
        <v>15</v>
      </c>
      <c r="F34" s="5">
        <f t="shared" si="2"/>
        <v>0.22</v>
      </c>
      <c r="G34" s="5">
        <f t="shared" si="3"/>
        <v>4.8599999999999977</v>
      </c>
    </row>
    <row r="35" spans="1:15" x14ac:dyDescent="0.25">
      <c r="A35" s="8">
        <v>42483</v>
      </c>
      <c r="B35" s="9" t="s">
        <v>177</v>
      </c>
      <c r="C35" s="9">
        <v>1.2</v>
      </c>
      <c r="D35" s="9" t="s">
        <v>17</v>
      </c>
      <c r="E35" s="9" t="s">
        <v>15</v>
      </c>
      <c r="F35" s="5">
        <f t="shared" si="2"/>
        <v>0.2</v>
      </c>
      <c r="G35" s="5">
        <f t="shared" si="3"/>
        <v>5.0599999999999978</v>
      </c>
    </row>
    <row r="36" spans="1:15" x14ac:dyDescent="0.25">
      <c r="A36" s="8">
        <v>42483</v>
      </c>
      <c r="B36" s="9" t="s">
        <v>178</v>
      </c>
      <c r="C36" s="9">
        <v>1.22</v>
      </c>
      <c r="D36" s="9" t="s">
        <v>8</v>
      </c>
      <c r="E36" s="9" t="s">
        <v>15</v>
      </c>
      <c r="F36" s="5">
        <f t="shared" si="2"/>
        <v>0.22</v>
      </c>
      <c r="G36" s="5">
        <f t="shared" si="3"/>
        <v>5.2799999999999976</v>
      </c>
    </row>
    <row r="37" spans="1:15" x14ac:dyDescent="0.25">
      <c r="A37" s="8">
        <v>42483</v>
      </c>
      <c r="B37" s="9" t="s">
        <v>179</v>
      </c>
      <c r="C37" s="9">
        <v>1.3</v>
      </c>
      <c r="D37" s="9" t="s">
        <v>8</v>
      </c>
      <c r="E37" s="9" t="s">
        <v>9</v>
      </c>
      <c r="F37" s="5">
        <f t="shared" si="2"/>
        <v>-1</v>
      </c>
      <c r="G37" s="5">
        <f t="shared" si="3"/>
        <v>4.2799999999999976</v>
      </c>
    </row>
    <row r="38" spans="1:15" x14ac:dyDescent="0.25">
      <c r="A38" s="8">
        <v>42483</v>
      </c>
      <c r="B38" s="9" t="s">
        <v>180</v>
      </c>
      <c r="C38" s="9">
        <v>1.29</v>
      </c>
      <c r="D38" s="9" t="s">
        <v>8</v>
      </c>
      <c r="E38" s="9" t="s">
        <v>15</v>
      </c>
      <c r="F38" s="5">
        <f t="shared" si="2"/>
        <v>0.28999999999999998</v>
      </c>
      <c r="G38" s="5">
        <f t="shared" si="3"/>
        <v>4.5699999999999976</v>
      </c>
    </row>
    <row r="39" spans="1:15" x14ac:dyDescent="0.25">
      <c r="A39" s="8">
        <v>42484</v>
      </c>
      <c r="B39" s="9" t="s">
        <v>181</v>
      </c>
      <c r="C39" s="9">
        <v>1.22</v>
      </c>
      <c r="D39" s="9" t="s">
        <v>176</v>
      </c>
      <c r="E39" s="9" t="s">
        <v>15</v>
      </c>
      <c r="F39" s="5">
        <f t="shared" si="2"/>
        <v>0.22</v>
      </c>
      <c r="G39" s="5">
        <f t="shared" si="3"/>
        <v>4.7899999999999974</v>
      </c>
    </row>
    <row r="40" spans="1:15" x14ac:dyDescent="0.25">
      <c r="A40" s="8">
        <v>42484</v>
      </c>
      <c r="B40" s="9" t="s">
        <v>182</v>
      </c>
      <c r="C40" s="9">
        <v>1.25</v>
      </c>
      <c r="D40" s="9" t="s">
        <v>17</v>
      </c>
      <c r="E40" s="9" t="s">
        <v>15</v>
      </c>
      <c r="F40" s="5">
        <f t="shared" si="2"/>
        <v>0.25</v>
      </c>
      <c r="G40" s="5">
        <f t="shared" si="3"/>
        <v>5.0399999999999974</v>
      </c>
    </row>
    <row r="41" spans="1:15" x14ac:dyDescent="0.25">
      <c r="A41" s="8">
        <v>42484</v>
      </c>
      <c r="B41" s="9" t="s">
        <v>183</v>
      </c>
      <c r="C41" s="9">
        <v>1.23</v>
      </c>
      <c r="D41" s="9" t="s">
        <v>176</v>
      </c>
      <c r="E41" s="9" t="s">
        <v>9</v>
      </c>
      <c r="F41" s="5">
        <f t="shared" si="2"/>
        <v>-1</v>
      </c>
      <c r="G41" s="5">
        <f t="shared" si="3"/>
        <v>4.0399999999999974</v>
      </c>
    </row>
    <row r="42" spans="1:15" x14ac:dyDescent="0.25">
      <c r="A42" s="8">
        <v>42484</v>
      </c>
      <c r="B42" s="9" t="s">
        <v>184</v>
      </c>
      <c r="C42" s="9">
        <v>1.26</v>
      </c>
      <c r="D42" s="9" t="s">
        <v>176</v>
      </c>
      <c r="E42" s="9" t="s">
        <v>9</v>
      </c>
      <c r="F42" s="5">
        <f t="shared" si="2"/>
        <v>-1</v>
      </c>
      <c r="G42" s="5">
        <f t="shared" si="3"/>
        <v>3.0399999999999974</v>
      </c>
    </row>
    <row r="43" spans="1:15" x14ac:dyDescent="0.25">
      <c r="A43" s="8"/>
    </row>
    <row r="44" spans="1:15" x14ac:dyDescent="0.25">
      <c r="A44" s="8"/>
      <c r="F44" s="5" t="s">
        <v>217</v>
      </c>
    </row>
    <row r="45" spans="1:15" x14ac:dyDescent="0.25">
      <c r="A45" s="8"/>
      <c r="E45" s="9" t="s">
        <v>5</v>
      </c>
      <c r="F45" s="5">
        <f>SUM(F2:F43)</f>
        <v>-0.30000000000000027</v>
      </c>
    </row>
    <row r="46" spans="1:15" s="6" customFormat="1" x14ac:dyDescent="0.25">
      <c r="A46" s="9"/>
      <c r="B46" s="9"/>
      <c r="C46" s="9"/>
      <c r="D46" s="9"/>
      <c r="E46" s="9" t="s">
        <v>208</v>
      </c>
      <c r="F46" s="5">
        <f>COUNT(F2:F43)</f>
        <v>40</v>
      </c>
      <c r="H46"/>
      <c r="I46"/>
      <c r="J46"/>
      <c r="K46"/>
      <c r="L46"/>
      <c r="M46"/>
      <c r="N46"/>
      <c r="O46"/>
    </row>
    <row r="47" spans="1:15" s="6" customFormat="1" x14ac:dyDescent="0.25">
      <c r="A47" s="9"/>
      <c r="B47" s="9"/>
      <c r="C47" s="9"/>
      <c r="D47" s="9"/>
      <c r="E47" s="9" t="s">
        <v>209</v>
      </c>
      <c r="F47" s="5">
        <f>COUNTIF(F2:F43,"&gt;0")</f>
        <v>31</v>
      </c>
      <c r="H47"/>
      <c r="I47"/>
      <c r="J47"/>
      <c r="K47"/>
      <c r="L47"/>
      <c r="M47"/>
      <c r="N47"/>
      <c r="O47"/>
    </row>
    <row r="48" spans="1:15" s="6" customFormat="1" x14ac:dyDescent="0.25">
      <c r="A48" s="9"/>
      <c r="B48" s="9"/>
      <c r="C48" s="9"/>
      <c r="D48" s="9"/>
      <c r="E48" s="9" t="s">
        <v>210</v>
      </c>
      <c r="F48" s="11">
        <f>F47/F46</f>
        <v>0.77500000000000002</v>
      </c>
      <c r="H48"/>
      <c r="I48"/>
      <c r="J48"/>
      <c r="K48"/>
      <c r="L48"/>
      <c r="M48"/>
      <c r="N48"/>
      <c r="O48"/>
    </row>
    <row r="49" spans="1:15" s="6" customFormat="1" x14ac:dyDescent="0.25">
      <c r="A49" s="9"/>
      <c r="B49" s="9"/>
      <c r="C49" s="9"/>
      <c r="D49" s="9"/>
      <c r="E49" s="9" t="s">
        <v>211</v>
      </c>
      <c r="F49" s="12">
        <f>F45/F46</f>
        <v>-7.5000000000000067E-3</v>
      </c>
      <c r="H49"/>
      <c r="I49"/>
      <c r="J49"/>
      <c r="K49"/>
      <c r="L49"/>
      <c r="M49"/>
      <c r="N49"/>
      <c r="O49"/>
    </row>
    <row r="50" spans="1:15" s="6" customFormat="1" x14ac:dyDescent="0.25">
      <c r="A50" s="9"/>
      <c r="B50" s="9"/>
      <c r="C50" s="9"/>
      <c r="D50" s="9"/>
      <c r="E50" s="9" t="s">
        <v>212</v>
      </c>
      <c r="F50" s="14">
        <f>((SUM(C2:C42)-F46)/F46)+1</f>
        <v>1.2839999999999998</v>
      </c>
      <c r="H50"/>
      <c r="I50"/>
      <c r="J50"/>
      <c r="K50"/>
      <c r="L50"/>
      <c r="M50"/>
      <c r="N50"/>
      <c r="O50"/>
    </row>
    <row r="55" spans="1:15" s="6" customFormat="1" x14ac:dyDescent="0.25">
      <c r="A55" s="16" t="s">
        <v>218</v>
      </c>
      <c r="B55" s="9"/>
      <c r="C55" s="9"/>
      <c r="D55" s="9"/>
      <c r="E55" s="9"/>
      <c r="F55" s="5"/>
      <c r="H55"/>
      <c r="I55"/>
      <c r="J55"/>
      <c r="K55"/>
      <c r="L55"/>
      <c r="M55"/>
      <c r="N55"/>
      <c r="O55"/>
    </row>
    <row r="56" spans="1:15" s="6" customFormat="1" x14ac:dyDescent="0.25">
      <c r="A56" s="16" t="s">
        <v>219</v>
      </c>
      <c r="B56" s="9"/>
      <c r="C56" s="9"/>
      <c r="D56" s="9"/>
      <c r="E56" s="9"/>
      <c r="F56" s="5"/>
      <c r="H56"/>
      <c r="I56"/>
      <c r="J56"/>
      <c r="K56"/>
      <c r="L56"/>
      <c r="M56"/>
      <c r="N56"/>
      <c r="O56"/>
    </row>
    <row r="62" spans="1:15" s="6" customFormat="1" x14ac:dyDescent="0.25">
      <c r="A62" s="9"/>
      <c r="B62" s="9"/>
      <c r="C62" s="9"/>
      <c r="D62" s="9">
        <v>4729.6000000000004</v>
      </c>
      <c r="E62" s="9">
        <v>5058</v>
      </c>
      <c r="F62" s="5">
        <f>E62-D62</f>
        <v>328.39999999999964</v>
      </c>
      <c r="H62"/>
      <c r="I62"/>
      <c r="J62"/>
      <c r="K62"/>
      <c r="L62"/>
      <c r="M62"/>
      <c r="N62"/>
      <c r="O62"/>
    </row>
    <row r="63" spans="1:15" s="6" customFormat="1" x14ac:dyDescent="0.25">
      <c r="A63" s="9"/>
      <c r="B63" s="9"/>
      <c r="C63" s="9"/>
      <c r="D63" s="9"/>
      <c r="E63" s="9"/>
      <c r="F63" s="5">
        <v>3.2070000000000001E-2</v>
      </c>
      <c r="H63"/>
      <c r="I63"/>
      <c r="J63"/>
      <c r="K63"/>
      <c r="L63"/>
      <c r="M63"/>
      <c r="N63"/>
      <c r="O63"/>
    </row>
    <row r="64" spans="1:15" s="6" customFormat="1" x14ac:dyDescent="0.25">
      <c r="A64" s="9"/>
      <c r="B64" s="9"/>
      <c r="C64" s="9"/>
      <c r="D64" s="9"/>
      <c r="E64" s="9"/>
      <c r="F64" s="5">
        <f>F63*F62</f>
        <v>10.531787999999988</v>
      </c>
      <c r="H64"/>
      <c r="I64"/>
      <c r="J64"/>
      <c r="K64"/>
      <c r="L64"/>
      <c r="M64"/>
      <c r="N64"/>
      <c r="O64"/>
    </row>
    <row r="67" spans="1:15" s="6" customFormat="1" x14ac:dyDescent="0.25">
      <c r="A67" s="9"/>
      <c r="B67" s="9"/>
      <c r="C67" s="9"/>
      <c r="D67" s="9"/>
      <c r="E67" s="9" t="s">
        <v>215</v>
      </c>
      <c r="F67" s="5">
        <f>F55-F64+187</f>
        <v>176.46821200000002</v>
      </c>
      <c r="H67"/>
      <c r="I67"/>
      <c r="J67"/>
      <c r="K67"/>
      <c r="L67"/>
      <c r="M67"/>
      <c r="N67"/>
      <c r="O67"/>
    </row>
  </sheetData>
  <autoFilter ref="D1:D67"/>
  <pageMargins left="0.7" right="0.7" top="0.75" bottom="0.75" header="0.3" footer="0.3"/>
  <pageSetup paperSize="9"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activeCell="G43" sqref="A1:G43"/>
    </sheetView>
  </sheetViews>
  <sheetFormatPr defaultRowHeight="15" x14ac:dyDescent="0.25"/>
  <cols>
    <col min="1" max="1" width="22.140625" style="9" customWidth="1"/>
    <col min="2" max="2" width="35.5703125" style="9" bestFit="1" customWidth="1"/>
    <col min="3" max="5" width="22.140625" style="9" customWidth="1"/>
    <col min="6" max="6" width="22.140625" style="5" customWidth="1"/>
    <col min="7" max="7" width="9.140625" style="6"/>
  </cols>
  <sheetData>
    <row r="1" spans="1:9" s="3" customFormat="1" x14ac:dyDescent="0.25">
      <c r="A1" s="7" t="s">
        <v>0</v>
      </c>
      <c r="B1" s="7" t="s">
        <v>1</v>
      </c>
      <c r="C1" s="7" t="s">
        <v>2</v>
      </c>
      <c r="D1" s="7" t="s">
        <v>3</v>
      </c>
      <c r="E1" s="7" t="s">
        <v>4</v>
      </c>
      <c r="F1" s="4" t="s">
        <v>5</v>
      </c>
      <c r="G1" s="4" t="s">
        <v>6</v>
      </c>
      <c r="I1" s="2"/>
    </row>
    <row r="2" spans="1:9" x14ac:dyDescent="0.25">
      <c r="A2" s="8"/>
      <c r="F2" s="18" t="s">
        <v>216</v>
      </c>
      <c r="G2" s="17">
        <v>-1.84</v>
      </c>
      <c r="I2" s="1"/>
    </row>
    <row r="3" spans="1:9" x14ac:dyDescent="0.25">
      <c r="A3" s="8">
        <v>42427</v>
      </c>
      <c r="B3" s="9" t="s">
        <v>100</v>
      </c>
      <c r="C3" s="9">
        <v>1.29</v>
      </c>
      <c r="D3" s="9" t="s">
        <v>19</v>
      </c>
      <c r="E3" s="9" t="s">
        <v>15</v>
      </c>
      <c r="F3" s="5">
        <f t="shared" ref="F3:F43" si="0">ROUND(IF(E3="Yes",IF(D3="Betfair",(C3-1)*0.95,IF(D3="Betdaq",(C3-1)*0.97,(C3-1))),-1),2)</f>
        <v>0.28999999999999998</v>
      </c>
      <c r="G3" s="5">
        <f t="shared" ref="G3:G43" si="1">F3+G2</f>
        <v>-1.55</v>
      </c>
      <c r="I3" s="1"/>
    </row>
    <row r="4" spans="1:9" x14ac:dyDescent="0.25">
      <c r="A4" s="8">
        <v>42427</v>
      </c>
      <c r="B4" s="9" t="s">
        <v>101</v>
      </c>
      <c r="C4" s="9">
        <v>1.25</v>
      </c>
      <c r="D4" s="9" t="s">
        <v>8</v>
      </c>
      <c r="E4" s="9" t="s">
        <v>9</v>
      </c>
      <c r="F4" s="5">
        <f t="shared" si="0"/>
        <v>-1</v>
      </c>
      <c r="G4" s="5">
        <f t="shared" si="1"/>
        <v>-2.5499999999999998</v>
      </c>
      <c r="I4" s="1"/>
    </row>
    <row r="5" spans="1:9" x14ac:dyDescent="0.25">
      <c r="A5" s="8">
        <v>42427</v>
      </c>
      <c r="B5" s="9" t="s">
        <v>102</v>
      </c>
      <c r="C5" s="9">
        <v>1.29</v>
      </c>
      <c r="D5" s="9" t="s">
        <v>28</v>
      </c>
      <c r="E5" s="9" t="s">
        <v>9</v>
      </c>
      <c r="F5" s="5">
        <f t="shared" si="0"/>
        <v>-1</v>
      </c>
      <c r="G5" s="5">
        <f t="shared" si="1"/>
        <v>-3.55</v>
      </c>
      <c r="I5" s="1"/>
    </row>
    <row r="6" spans="1:9" x14ac:dyDescent="0.25">
      <c r="A6" s="8">
        <v>42427</v>
      </c>
      <c r="B6" s="9" t="s">
        <v>103</v>
      </c>
      <c r="C6" s="9">
        <v>1.2</v>
      </c>
      <c r="D6" s="9" t="s">
        <v>25</v>
      </c>
      <c r="E6" s="9" t="s">
        <v>15</v>
      </c>
      <c r="F6" s="5">
        <f t="shared" si="0"/>
        <v>0.2</v>
      </c>
      <c r="G6" s="5">
        <f t="shared" si="1"/>
        <v>-3.3499999999999996</v>
      </c>
      <c r="I6" s="1"/>
    </row>
    <row r="7" spans="1:9" x14ac:dyDescent="0.25">
      <c r="A7" s="8">
        <v>42428</v>
      </c>
      <c r="B7" s="9" t="s">
        <v>104</v>
      </c>
      <c r="C7" s="9">
        <v>1.28</v>
      </c>
      <c r="D7" s="9" t="s">
        <v>21</v>
      </c>
      <c r="E7" s="9" t="s">
        <v>15</v>
      </c>
      <c r="F7" s="5">
        <f t="shared" si="0"/>
        <v>0.27</v>
      </c>
      <c r="G7" s="5">
        <f t="shared" si="1"/>
        <v>-3.0799999999999996</v>
      </c>
      <c r="I7" s="1"/>
    </row>
    <row r="8" spans="1:9" x14ac:dyDescent="0.25">
      <c r="A8" s="8">
        <v>42428</v>
      </c>
      <c r="B8" s="9" t="s">
        <v>105</v>
      </c>
      <c r="C8" s="9">
        <v>1.29</v>
      </c>
      <c r="D8" s="9" t="s">
        <v>12</v>
      </c>
      <c r="E8" s="9" t="s">
        <v>15</v>
      </c>
      <c r="F8" s="5">
        <f t="shared" si="0"/>
        <v>0.28999999999999998</v>
      </c>
      <c r="G8" s="5">
        <f t="shared" si="1"/>
        <v>-2.7899999999999996</v>
      </c>
      <c r="I8" s="1"/>
    </row>
    <row r="9" spans="1:9" x14ac:dyDescent="0.25">
      <c r="A9" s="8">
        <v>42428</v>
      </c>
      <c r="B9" s="9" t="s">
        <v>106</v>
      </c>
      <c r="C9" s="9">
        <v>1.31</v>
      </c>
      <c r="D9" s="9" t="s">
        <v>12</v>
      </c>
      <c r="E9" s="9" t="s">
        <v>9</v>
      </c>
      <c r="F9" s="5">
        <f t="shared" si="0"/>
        <v>-1</v>
      </c>
      <c r="G9" s="5">
        <f t="shared" si="1"/>
        <v>-3.7899999999999996</v>
      </c>
      <c r="I9" s="1"/>
    </row>
    <row r="10" spans="1:9" x14ac:dyDescent="0.25">
      <c r="A10" s="8">
        <v>42428</v>
      </c>
      <c r="B10" s="9" t="s">
        <v>107</v>
      </c>
      <c r="C10" s="9">
        <v>1.35</v>
      </c>
      <c r="D10" s="9" t="s">
        <v>108</v>
      </c>
      <c r="E10" s="9" t="s">
        <v>15</v>
      </c>
      <c r="F10" s="5">
        <f t="shared" si="0"/>
        <v>0.35</v>
      </c>
      <c r="G10" s="5">
        <f t="shared" si="1"/>
        <v>-3.4399999999999995</v>
      </c>
      <c r="I10" s="1"/>
    </row>
    <row r="11" spans="1:9" x14ac:dyDescent="0.25">
      <c r="A11" s="8">
        <v>42428</v>
      </c>
      <c r="B11" s="9" t="s">
        <v>109</v>
      </c>
      <c r="C11" s="9">
        <v>1.18</v>
      </c>
      <c r="D11" s="9" t="s">
        <v>17</v>
      </c>
      <c r="E11" s="9" t="s">
        <v>15</v>
      </c>
      <c r="F11" s="5">
        <f t="shared" si="0"/>
        <v>0.18</v>
      </c>
      <c r="G11" s="5">
        <f t="shared" si="1"/>
        <v>-3.2599999999999993</v>
      </c>
      <c r="I11" s="1"/>
    </row>
    <row r="12" spans="1:9" x14ac:dyDescent="0.25">
      <c r="A12" s="8">
        <v>42428</v>
      </c>
      <c r="B12" s="9" t="s">
        <v>110</v>
      </c>
      <c r="C12" s="9">
        <v>1.4</v>
      </c>
      <c r="D12" s="9" t="s">
        <v>51</v>
      </c>
      <c r="E12" s="9" t="s">
        <v>15</v>
      </c>
      <c r="F12" s="5">
        <f t="shared" si="0"/>
        <v>0.4</v>
      </c>
      <c r="G12" s="5">
        <f t="shared" si="1"/>
        <v>-2.8599999999999994</v>
      </c>
      <c r="I12" s="1"/>
    </row>
    <row r="13" spans="1:9" x14ac:dyDescent="0.25">
      <c r="A13" s="8">
        <v>42434</v>
      </c>
      <c r="B13" s="9" t="s">
        <v>111</v>
      </c>
      <c r="C13" s="9">
        <v>1.33</v>
      </c>
      <c r="D13" s="9" t="s">
        <v>8</v>
      </c>
      <c r="E13" s="9" t="s">
        <v>15</v>
      </c>
      <c r="F13" s="5">
        <f t="shared" si="0"/>
        <v>0.33</v>
      </c>
      <c r="G13" s="5">
        <f t="shared" si="1"/>
        <v>-2.5299999999999994</v>
      </c>
      <c r="I13" s="1"/>
    </row>
    <row r="14" spans="1:9" x14ac:dyDescent="0.25">
      <c r="A14" s="8">
        <v>42434</v>
      </c>
      <c r="B14" s="9" t="s">
        <v>112</v>
      </c>
      <c r="C14" s="9">
        <v>1.3</v>
      </c>
      <c r="D14" s="9" t="s">
        <v>17</v>
      </c>
      <c r="E14" s="9" t="s">
        <v>9</v>
      </c>
      <c r="F14" s="5">
        <f t="shared" si="0"/>
        <v>-1</v>
      </c>
      <c r="G14" s="5">
        <f t="shared" si="1"/>
        <v>-3.5299999999999994</v>
      </c>
      <c r="I14" s="1"/>
    </row>
    <row r="15" spans="1:9" x14ac:dyDescent="0.25">
      <c r="A15" s="8">
        <v>42434</v>
      </c>
      <c r="B15" s="9" t="s">
        <v>113</v>
      </c>
      <c r="C15" s="9">
        <v>1.29</v>
      </c>
      <c r="D15" s="9" t="s">
        <v>17</v>
      </c>
      <c r="E15" s="9" t="s">
        <v>15</v>
      </c>
      <c r="F15" s="5">
        <f t="shared" si="0"/>
        <v>0.28999999999999998</v>
      </c>
      <c r="G15" s="5">
        <f t="shared" si="1"/>
        <v>-3.2399999999999993</v>
      </c>
      <c r="I15" s="1"/>
    </row>
    <row r="16" spans="1:9" x14ac:dyDescent="0.25">
      <c r="A16" s="8">
        <v>42434</v>
      </c>
      <c r="B16" s="9" t="s">
        <v>114</v>
      </c>
      <c r="C16" s="9">
        <v>1.33</v>
      </c>
      <c r="D16" s="9" t="s">
        <v>8</v>
      </c>
      <c r="E16" s="9" t="s">
        <v>15</v>
      </c>
      <c r="F16" s="5">
        <f t="shared" si="0"/>
        <v>0.33</v>
      </c>
      <c r="G16" s="5">
        <f t="shared" si="1"/>
        <v>-2.9099999999999993</v>
      </c>
      <c r="I16" s="1"/>
    </row>
    <row r="17" spans="1:9" x14ac:dyDescent="0.25">
      <c r="A17" s="8">
        <v>42435</v>
      </c>
      <c r="B17" s="9" t="s">
        <v>115</v>
      </c>
      <c r="C17" s="9">
        <v>1.22</v>
      </c>
      <c r="D17" s="9" t="s">
        <v>17</v>
      </c>
      <c r="E17" s="9" t="s">
        <v>15</v>
      </c>
      <c r="F17" s="5">
        <f t="shared" si="0"/>
        <v>0.22</v>
      </c>
      <c r="G17" s="5">
        <f t="shared" si="1"/>
        <v>-2.6899999999999991</v>
      </c>
      <c r="I17" s="1"/>
    </row>
    <row r="18" spans="1:9" x14ac:dyDescent="0.25">
      <c r="A18" s="8">
        <v>42435</v>
      </c>
      <c r="B18" s="9" t="s">
        <v>116</v>
      </c>
      <c r="C18" s="9">
        <v>1.29</v>
      </c>
      <c r="D18" s="9" t="s">
        <v>17</v>
      </c>
      <c r="E18" s="9" t="s">
        <v>15</v>
      </c>
      <c r="F18" s="5">
        <f t="shared" si="0"/>
        <v>0.28999999999999998</v>
      </c>
      <c r="G18" s="5">
        <f t="shared" si="1"/>
        <v>-2.399999999999999</v>
      </c>
      <c r="I18" s="1"/>
    </row>
    <row r="19" spans="1:9" x14ac:dyDescent="0.25">
      <c r="A19" s="8">
        <v>42435</v>
      </c>
      <c r="B19" s="9" t="s">
        <v>117</v>
      </c>
      <c r="C19" s="9">
        <v>1.25</v>
      </c>
      <c r="D19" s="9" t="s">
        <v>8</v>
      </c>
      <c r="E19" s="9" t="s">
        <v>15</v>
      </c>
      <c r="F19" s="5">
        <f t="shared" si="0"/>
        <v>0.25</v>
      </c>
      <c r="G19" s="5">
        <f t="shared" si="1"/>
        <v>-2.149999999999999</v>
      </c>
      <c r="I19" s="1"/>
    </row>
    <row r="20" spans="1:9" x14ac:dyDescent="0.25">
      <c r="A20" s="8">
        <v>42435</v>
      </c>
      <c r="B20" s="9" t="s">
        <v>118</v>
      </c>
      <c r="C20" s="9">
        <v>1.25</v>
      </c>
      <c r="D20" s="9" t="s">
        <v>8</v>
      </c>
      <c r="E20" s="9" t="s">
        <v>15</v>
      </c>
      <c r="F20" s="5">
        <f t="shared" si="0"/>
        <v>0.25</v>
      </c>
      <c r="G20" s="5">
        <f t="shared" si="1"/>
        <v>-1.899999999999999</v>
      </c>
      <c r="I20" s="1"/>
    </row>
    <row r="21" spans="1:9" x14ac:dyDescent="0.25">
      <c r="A21" s="8">
        <v>42435</v>
      </c>
      <c r="B21" s="9" t="s">
        <v>119</v>
      </c>
      <c r="C21" s="9">
        <v>1.2</v>
      </c>
      <c r="D21" s="9" t="s">
        <v>17</v>
      </c>
      <c r="E21" s="9" t="s">
        <v>15</v>
      </c>
      <c r="F21" s="5">
        <f t="shared" si="0"/>
        <v>0.2</v>
      </c>
      <c r="G21" s="5">
        <f t="shared" si="1"/>
        <v>-1.6999999999999991</v>
      </c>
      <c r="I21" s="1"/>
    </row>
    <row r="22" spans="1:9" x14ac:dyDescent="0.25">
      <c r="A22" s="8">
        <v>42435</v>
      </c>
      <c r="B22" s="9" t="s">
        <v>120</v>
      </c>
      <c r="C22" s="9">
        <v>1.25</v>
      </c>
      <c r="D22" s="9" t="s">
        <v>8</v>
      </c>
      <c r="E22" s="9" t="s">
        <v>15</v>
      </c>
      <c r="F22" s="5">
        <f t="shared" si="0"/>
        <v>0.25</v>
      </c>
      <c r="G22" s="5">
        <f t="shared" si="1"/>
        <v>-1.4499999999999991</v>
      </c>
      <c r="I22" s="1"/>
    </row>
    <row r="23" spans="1:9" x14ac:dyDescent="0.25">
      <c r="A23" s="8">
        <v>42441</v>
      </c>
      <c r="B23" s="9" t="s">
        <v>121</v>
      </c>
      <c r="C23" s="9">
        <v>1.38</v>
      </c>
      <c r="D23" s="9" t="s">
        <v>12</v>
      </c>
      <c r="E23" s="9" t="s">
        <v>15</v>
      </c>
      <c r="F23" s="5">
        <f t="shared" si="0"/>
        <v>0.38</v>
      </c>
      <c r="G23" s="5">
        <f t="shared" si="1"/>
        <v>-1.069999999999999</v>
      </c>
      <c r="I23" s="1"/>
    </row>
    <row r="24" spans="1:9" x14ac:dyDescent="0.25">
      <c r="A24" s="8">
        <v>42441</v>
      </c>
      <c r="B24" s="9" t="s">
        <v>122</v>
      </c>
      <c r="C24" s="9">
        <v>1.36</v>
      </c>
      <c r="D24" s="9" t="s">
        <v>28</v>
      </c>
      <c r="E24" s="9" t="s">
        <v>15</v>
      </c>
      <c r="F24" s="5">
        <f t="shared" si="0"/>
        <v>0.36</v>
      </c>
      <c r="G24" s="5">
        <f t="shared" si="1"/>
        <v>-0.70999999999999897</v>
      </c>
    </row>
    <row r="25" spans="1:9" x14ac:dyDescent="0.25">
      <c r="A25" s="8">
        <v>42441</v>
      </c>
      <c r="B25" s="9" t="s">
        <v>123</v>
      </c>
      <c r="C25" s="9">
        <v>1.27</v>
      </c>
      <c r="D25" s="9" t="s">
        <v>21</v>
      </c>
      <c r="E25" s="9" t="s">
        <v>15</v>
      </c>
      <c r="F25" s="5">
        <f t="shared" si="0"/>
        <v>0.26</v>
      </c>
      <c r="G25" s="5">
        <f t="shared" si="1"/>
        <v>-0.44999999999999896</v>
      </c>
    </row>
    <row r="26" spans="1:9" x14ac:dyDescent="0.25">
      <c r="A26" s="8">
        <v>42441</v>
      </c>
      <c r="B26" s="9" t="s">
        <v>124</v>
      </c>
      <c r="C26" s="9">
        <v>1.28</v>
      </c>
      <c r="D26" s="9" t="s">
        <v>93</v>
      </c>
      <c r="E26" s="9" t="s">
        <v>15</v>
      </c>
      <c r="F26" s="5">
        <f t="shared" si="0"/>
        <v>0.28000000000000003</v>
      </c>
      <c r="G26" s="5">
        <f t="shared" si="1"/>
        <v>-0.16999999999999893</v>
      </c>
    </row>
    <row r="27" spans="1:9" x14ac:dyDescent="0.25">
      <c r="A27" s="8">
        <v>42442</v>
      </c>
      <c r="B27" s="9" t="s">
        <v>125</v>
      </c>
      <c r="C27" s="9">
        <v>1.29</v>
      </c>
      <c r="D27" s="9" t="s">
        <v>25</v>
      </c>
      <c r="E27" s="9" t="s">
        <v>15</v>
      </c>
      <c r="F27" s="5">
        <f t="shared" si="0"/>
        <v>0.28999999999999998</v>
      </c>
      <c r="G27" s="5">
        <f t="shared" si="1"/>
        <v>0.12000000000000105</v>
      </c>
    </row>
    <row r="28" spans="1:9" x14ac:dyDescent="0.25">
      <c r="A28" s="8">
        <v>42442</v>
      </c>
      <c r="B28" s="9" t="s">
        <v>126</v>
      </c>
      <c r="C28" s="9">
        <v>1.3</v>
      </c>
      <c r="D28" s="9" t="s">
        <v>51</v>
      </c>
      <c r="E28" s="9" t="s">
        <v>15</v>
      </c>
      <c r="F28" s="5">
        <f t="shared" si="0"/>
        <v>0.3</v>
      </c>
      <c r="G28" s="5">
        <f t="shared" si="1"/>
        <v>0.42000000000000104</v>
      </c>
    </row>
    <row r="29" spans="1:9" x14ac:dyDescent="0.25">
      <c r="A29" s="8">
        <v>42442</v>
      </c>
      <c r="B29" s="9" t="s">
        <v>127</v>
      </c>
      <c r="C29" s="9">
        <v>1.2</v>
      </c>
      <c r="D29" s="9" t="s">
        <v>8</v>
      </c>
      <c r="E29" s="9" t="s">
        <v>15</v>
      </c>
      <c r="F29" s="5">
        <f t="shared" si="0"/>
        <v>0.2</v>
      </c>
      <c r="G29" s="5">
        <f t="shared" si="1"/>
        <v>0.62000000000000099</v>
      </c>
    </row>
    <row r="30" spans="1:9" x14ac:dyDescent="0.25">
      <c r="A30" s="8">
        <v>42442</v>
      </c>
      <c r="B30" s="9" t="s">
        <v>128</v>
      </c>
      <c r="C30" s="9">
        <v>1.36</v>
      </c>
      <c r="D30" s="9" t="s">
        <v>44</v>
      </c>
      <c r="E30" s="9" t="s">
        <v>15</v>
      </c>
      <c r="F30" s="5">
        <f t="shared" si="0"/>
        <v>0.36</v>
      </c>
      <c r="G30" s="5">
        <f t="shared" si="1"/>
        <v>0.98000000000000098</v>
      </c>
    </row>
    <row r="31" spans="1:9" x14ac:dyDescent="0.25">
      <c r="A31" s="8">
        <v>42442</v>
      </c>
      <c r="B31" s="9" t="s">
        <v>129</v>
      </c>
      <c r="C31" s="9">
        <v>1.2</v>
      </c>
      <c r="D31" s="9" t="s">
        <v>19</v>
      </c>
      <c r="E31" s="9" t="s">
        <v>15</v>
      </c>
      <c r="F31" s="5">
        <f t="shared" si="0"/>
        <v>0.2</v>
      </c>
      <c r="G31" s="5">
        <f t="shared" si="1"/>
        <v>1.180000000000001</v>
      </c>
    </row>
    <row r="32" spans="1:9" x14ac:dyDescent="0.25">
      <c r="A32" s="8">
        <v>42442</v>
      </c>
      <c r="B32" s="9" t="s">
        <v>130</v>
      </c>
      <c r="C32" s="9">
        <v>1.25</v>
      </c>
      <c r="D32" s="9" t="s">
        <v>51</v>
      </c>
      <c r="E32" s="9" t="s">
        <v>9</v>
      </c>
      <c r="F32" s="5">
        <f t="shared" si="0"/>
        <v>-1</v>
      </c>
      <c r="G32" s="5">
        <f t="shared" si="1"/>
        <v>0.18000000000000105</v>
      </c>
    </row>
    <row r="33" spans="1:7" x14ac:dyDescent="0.25">
      <c r="A33" s="8">
        <v>42448</v>
      </c>
      <c r="B33" s="9" t="s">
        <v>131</v>
      </c>
      <c r="C33" s="9">
        <v>1.25</v>
      </c>
      <c r="D33" s="9" t="s">
        <v>8</v>
      </c>
      <c r="E33" s="9" t="s">
        <v>15</v>
      </c>
      <c r="F33" s="5">
        <f t="shared" si="0"/>
        <v>0.25</v>
      </c>
      <c r="G33" s="5">
        <f t="shared" si="1"/>
        <v>0.43000000000000105</v>
      </c>
    </row>
    <row r="34" spans="1:7" x14ac:dyDescent="0.25">
      <c r="A34" s="8">
        <v>42448</v>
      </c>
      <c r="B34" s="9" t="s">
        <v>132</v>
      </c>
      <c r="C34" s="9">
        <v>1.25</v>
      </c>
      <c r="D34" s="9" t="s">
        <v>17</v>
      </c>
      <c r="E34" s="9" t="s">
        <v>15</v>
      </c>
      <c r="F34" s="5">
        <f t="shared" si="0"/>
        <v>0.25</v>
      </c>
      <c r="G34" s="5">
        <f t="shared" si="1"/>
        <v>0.68000000000000105</v>
      </c>
    </row>
    <row r="35" spans="1:7" x14ac:dyDescent="0.25">
      <c r="A35" s="8">
        <v>42448</v>
      </c>
      <c r="B35" s="9" t="s">
        <v>133</v>
      </c>
      <c r="C35" s="9">
        <v>1.29</v>
      </c>
      <c r="D35" s="9" t="s">
        <v>8</v>
      </c>
      <c r="E35" s="9" t="s">
        <v>15</v>
      </c>
      <c r="F35" s="5">
        <f t="shared" si="0"/>
        <v>0.28999999999999998</v>
      </c>
      <c r="G35" s="5">
        <f t="shared" si="1"/>
        <v>0.97000000000000108</v>
      </c>
    </row>
    <row r="36" spans="1:7" x14ac:dyDescent="0.25">
      <c r="A36" s="8">
        <v>42448</v>
      </c>
      <c r="B36" s="9" t="s">
        <v>134</v>
      </c>
      <c r="C36" s="9">
        <v>1.4</v>
      </c>
      <c r="D36" s="9" t="s">
        <v>25</v>
      </c>
      <c r="E36" s="9" t="s">
        <v>15</v>
      </c>
      <c r="F36" s="5">
        <f t="shared" si="0"/>
        <v>0.4</v>
      </c>
      <c r="G36" s="5">
        <f t="shared" si="1"/>
        <v>1.370000000000001</v>
      </c>
    </row>
    <row r="37" spans="1:7" x14ac:dyDescent="0.25">
      <c r="A37" s="8">
        <v>42448</v>
      </c>
      <c r="B37" s="9" t="s">
        <v>135</v>
      </c>
      <c r="C37" s="9">
        <v>1.3</v>
      </c>
      <c r="D37" s="9" t="s">
        <v>21</v>
      </c>
      <c r="E37" s="9" t="s">
        <v>15</v>
      </c>
      <c r="F37" s="5">
        <f t="shared" si="0"/>
        <v>0.28999999999999998</v>
      </c>
      <c r="G37" s="5">
        <f t="shared" si="1"/>
        <v>1.660000000000001</v>
      </c>
    </row>
    <row r="38" spans="1:7" x14ac:dyDescent="0.25">
      <c r="A38" s="8">
        <v>42448</v>
      </c>
      <c r="B38" s="9" t="s">
        <v>136</v>
      </c>
      <c r="C38" s="9">
        <v>1.3</v>
      </c>
      <c r="D38" s="9" t="s">
        <v>17</v>
      </c>
      <c r="E38" s="9" t="s">
        <v>15</v>
      </c>
      <c r="F38" s="5">
        <f t="shared" si="0"/>
        <v>0.3</v>
      </c>
      <c r="G38" s="5">
        <f t="shared" si="1"/>
        <v>1.9600000000000011</v>
      </c>
    </row>
    <row r="39" spans="1:7" x14ac:dyDescent="0.25">
      <c r="A39" s="8">
        <v>42448</v>
      </c>
      <c r="B39" s="9" t="s">
        <v>137</v>
      </c>
      <c r="C39" s="9">
        <v>1.22</v>
      </c>
      <c r="D39" s="9" t="s">
        <v>44</v>
      </c>
      <c r="E39" s="9" t="s">
        <v>15</v>
      </c>
      <c r="F39" s="5">
        <f t="shared" si="0"/>
        <v>0.22</v>
      </c>
      <c r="G39" s="5">
        <f t="shared" si="1"/>
        <v>2.180000000000001</v>
      </c>
    </row>
    <row r="40" spans="1:7" x14ac:dyDescent="0.25">
      <c r="A40" s="8">
        <v>42449</v>
      </c>
      <c r="B40" s="9" t="s">
        <v>138</v>
      </c>
      <c r="C40" s="9">
        <v>1.29</v>
      </c>
      <c r="D40" s="9" t="s">
        <v>19</v>
      </c>
      <c r="E40" s="9" t="s">
        <v>15</v>
      </c>
      <c r="F40" s="5">
        <f t="shared" si="0"/>
        <v>0.28999999999999998</v>
      </c>
      <c r="G40" s="5">
        <f t="shared" si="1"/>
        <v>2.4700000000000011</v>
      </c>
    </row>
    <row r="41" spans="1:7" x14ac:dyDescent="0.25">
      <c r="A41" s="8">
        <v>42449</v>
      </c>
      <c r="B41" s="9" t="s">
        <v>139</v>
      </c>
      <c r="C41" s="9">
        <v>1.29</v>
      </c>
      <c r="D41" s="9" t="s">
        <v>25</v>
      </c>
      <c r="E41" s="9" t="s">
        <v>15</v>
      </c>
      <c r="F41" s="5">
        <f t="shared" si="0"/>
        <v>0.28999999999999998</v>
      </c>
      <c r="G41" s="5">
        <f t="shared" si="1"/>
        <v>2.7600000000000011</v>
      </c>
    </row>
    <row r="42" spans="1:7" x14ac:dyDescent="0.25">
      <c r="A42" s="8">
        <v>42449</v>
      </c>
      <c r="B42" s="9" t="s">
        <v>140</v>
      </c>
      <c r="C42" s="9">
        <v>1.29</v>
      </c>
      <c r="D42" s="9" t="s">
        <v>21</v>
      </c>
      <c r="E42" s="9" t="s">
        <v>15</v>
      </c>
      <c r="F42" s="5">
        <f t="shared" si="0"/>
        <v>0.28000000000000003</v>
      </c>
      <c r="G42" s="5">
        <f t="shared" si="1"/>
        <v>3.0400000000000009</v>
      </c>
    </row>
    <row r="43" spans="1:7" x14ac:dyDescent="0.25">
      <c r="A43" s="8">
        <v>42455</v>
      </c>
      <c r="B43" s="9" t="s">
        <v>141</v>
      </c>
      <c r="C43" s="9">
        <v>1.3</v>
      </c>
      <c r="D43" s="9" t="s">
        <v>51</v>
      </c>
      <c r="E43" s="9" t="s">
        <v>15</v>
      </c>
      <c r="F43" s="5">
        <f t="shared" si="0"/>
        <v>0.3</v>
      </c>
      <c r="G43" s="17">
        <f t="shared" si="1"/>
        <v>3.3400000000000007</v>
      </c>
    </row>
    <row r="44" spans="1:7" x14ac:dyDescent="0.25">
      <c r="A44" s="8"/>
    </row>
    <row r="45" spans="1:7" x14ac:dyDescent="0.25">
      <c r="A45" s="8"/>
      <c r="F45" s="5" t="s">
        <v>220</v>
      </c>
      <c r="G45" s="6" t="s">
        <v>207</v>
      </c>
    </row>
    <row r="46" spans="1:7" x14ac:dyDescent="0.25">
      <c r="A46" s="8"/>
      <c r="E46" s="9" t="s">
        <v>5</v>
      </c>
      <c r="F46" s="5">
        <f>SUM(F2:F44)</f>
        <v>5.1800000000000006</v>
      </c>
      <c r="G46" s="5">
        <f>'complete results log'!F215</f>
        <v>8.32</v>
      </c>
    </row>
    <row r="47" spans="1:7" x14ac:dyDescent="0.25">
      <c r="E47" s="9" t="s">
        <v>208</v>
      </c>
      <c r="F47" s="5">
        <f>COUNT(F2:F44)</f>
        <v>41</v>
      </c>
      <c r="G47" s="5">
        <f>'complete results log'!F216</f>
        <v>206</v>
      </c>
    </row>
    <row r="48" spans="1:7" x14ac:dyDescent="0.25">
      <c r="E48" s="9" t="s">
        <v>209</v>
      </c>
      <c r="F48" s="5">
        <f>COUNTIF(F2:F44,"&gt;0")</f>
        <v>36</v>
      </c>
      <c r="G48" s="5">
        <f>'complete results log'!F217</f>
        <v>169</v>
      </c>
    </row>
    <row r="49" spans="1:7" x14ac:dyDescent="0.25">
      <c r="E49" s="9" t="s">
        <v>210</v>
      </c>
      <c r="F49" s="11">
        <f>F48/F47</f>
        <v>0.87804878048780488</v>
      </c>
      <c r="G49" s="11">
        <f>'complete results log'!F218</f>
        <v>0.82038834951456308</v>
      </c>
    </row>
    <row r="50" spans="1:7" x14ac:dyDescent="0.25">
      <c r="E50" s="9" t="s">
        <v>211</v>
      </c>
      <c r="F50" s="12">
        <f>F46/F47</f>
        <v>0.12634146341463415</v>
      </c>
      <c r="G50" s="12">
        <f>'complete results log'!F219</f>
        <v>4.0388349514563111E-2</v>
      </c>
    </row>
    <row r="51" spans="1:7" x14ac:dyDescent="0.25">
      <c r="E51" s="9" t="s">
        <v>212</v>
      </c>
      <c r="F51" s="14">
        <f>((SUM(C2:C43)-F47)/F47)+1</f>
        <v>1.2834146341463413</v>
      </c>
      <c r="G51" s="14">
        <f>'complete results log'!F220</f>
        <v>1.2716019417475741</v>
      </c>
    </row>
    <row r="56" spans="1:7" x14ac:dyDescent="0.25">
      <c r="A56" s="16" t="s">
        <v>218</v>
      </c>
    </row>
    <row r="57" spans="1:7" x14ac:dyDescent="0.25">
      <c r="A57" s="16" t="s">
        <v>219</v>
      </c>
    </row>
    <row r="63" spans="1:7" x14ac:dyDescent="0.25">
      <c r="D63" s="9">
        <v>4729.6000000000004</v>
      </c>
      <c r="E63" s="9">
        <v>5058</v>
      </c>
      <c r="F63" s="5">
        <f>E63-D63</f>
        <v>328.39999999999964</v>
      </c>
    </row>
    <row r="64" spans="1:7" x14ac:dyDescent="0.25">
      <c r="F64" s="5">
        <v>3.2070000000000001E-2</v>
      </c>
    </row>
    <row r="65" spans="5:6" x14ac:dyDescent="0.25">
      <c r="F65" s="5">
        <f>F64*F63</f>
        <v>10.531787999999988</v>
      </c>
    </row>
    <row r="68" spans="5:6" x14ac:dyDescent="0.25">
      <c r="E68" s="9" t="s">
        <v>215</v>
      </c>
      <c r="F68" s="5">
        <f>F56-F65+187</f>
        <v>176.46821200000002</v>
      </c>
    </row>
  </sheetData>
  <autoFilter ref="D1:D68"/>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24" sqref="P24"/>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complete results log</vt:lpstr>
      <vt:lpstr>month 4</vt:lpstr>
      <vt:lpstr>month 3</vt:lpstr>
      <vt:lpstr>Sheet2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 Collins</dc:creator>
  <cp:keywords/>
  <dc:description/>
  <cp:lastModifiedBy>Lucy Collins</cp:lastModifiedBy>
  <cp:revision/>
  <dcterms:created xsi:type="dcterms:W3CDTF">2015-11-19T15:55:06Z</dcterms:created>
  <dcterms:modified xsi:type="dcterms:W3CDTF">2016-05-30T19:14:19Z</dcterms:modified>
  <cp:category/>
  <cp:contentStatus/>
</cp:coreProperties>
</file>