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d.docs.live.net/179d5d5c71b7501e/Documents/"/>
    </mc:Choice>
  </mc:AlternateContent>
  <bookViews>
    <workbookView xWindow="0" yWindow="0" windowWidth="28800" windowHeight="12435"/>
  </bookViews>
  <sheets>
    <sheet name="complete results log" sheetId="1" r:id="rId1"/>
    <sheet name="month 2" sheetId="3" r:id="rId2"/>
    <sheet name="Sheet2" sheetId="2" r:id="rId3"/>
  </sheets>
  <definedNames>
    <definedName name="_xlnm._FilterDatabase" localSheetId="0" hidden="1">'complete results log'!$D$1:$D$111</definedName>
    <definedName name="_xlnm._FilterDatabase" localSheetId="1" hidden="1">'month 2'!$D$1:$D$77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1" l="1"/>
  <c r="G37" i="1" s="1"/>
  <c r="G38" i="1" s="1"/>
  <c r="F38" i="1"/>
  <c r="F39" i="1"/>
  <c r="G39" i="1" s="1"/>
  <c r="G40" i="1" s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2" i="3"/>
  <c r="F74" i="3" s="1"/>
  <c r="F77" i="3" s="1"/>
  <c r="F62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6" i="3" s="1"/>
  <c r="F50" i="3" s="1"/>
  <c r="F4" i="3"/>
  <c r="F3" i="3"/>
  <c r="G41" i="1" l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3" i="3"/>
  <c r="G4" i="3" s="1"/>
  <c r="G5" i="3" s="1"/>
  <c r="G6" i="3" s="1"/>
  <c r="G7" i="3" s="1"/>
  <c r="G8" i="3" s="1"/>
  <c r="G9" i="3" s="1"/>
  <c r="G10" i="3" s="1"/>
  <c r="G11" i="3" s="1"/>
  <c r="G12" i="3" s="1"/>
  <c r="G13" i="3" s="1"/>
  <c r="G14" i="3" s="1"/>
  <c r="G15" i="3" s="1"/>
  <c r="G16" i="3" s="1"/>
  <c r="G17" i="3" s="1"/>
  <c r="G18" i="3" s="1"/>
  <c r="G19" i="3" s="1"/>
  <c r="G20" i="3" s="1"/>
  <c r="G21" i="3" s="1"/>
  <c r="G22" i="3" s="1"/>
  <c r="G23" i="3" s="1"/>
  <c r="G24" i="3" s="1"/>
  <c r="G25" i="3" s="1"/>
  <c r="G26" i="3" s="1"/>
  <c r="G27" i="3" s="1"/>
  <c r="G28" i="3" s="1"/>
  <c r="G29" i="3" s="1"/>
  <c r="G30" i="3" s="1"/>
  <c r="G31" i="3" s="1"/>
  <c r="G32" i="3" s="1"/>
  <c r="G33" i="3" s="1"/>
  <c r="G34" i="3" s="1"/>
  <c r="G35" i="3" s="1"/>
  <c r="G36" i="3" s="1"/>
  <c r="G37" i="3" s="1"/>
  <c r="G38" i="3" s="1"/>
  <c r="G39" i="3" s="1"/>
  <c r="G40" i="3" s="1"/>
  <c r="G41" i="3" s="1"/>
  <c r="G42" i="3" s="1"/>
  <c r="F47" i="3"/>
  <c r="F48" i="3" s="1"/>
  <c r="F45" i="3"/>
  <c r="F49" i="3" s="1"/>
  <c r="F36" i="1" l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79" i="1" s="1"/>
  <c r="G45" i="3" s="1"/>
  <c r="F14" i="1"/>
  <c r="F13" i="1"/>
  <c r="F12" i="1"/>
  <c r="F11" i="1"/>
  <c r="F10" i="1"/>
  <c r="F9" i="1"/>
  <c r="F8" i="1"/>
  <c r="F7" i="1"/>
  <c r="F6" i="1"/>
  <c r="F5" i="1"/>
  <c r="F4" i="1"/>
  <c r="F3" i="1"/>
  <c r="F81" i="1" s="1"/>
  <c r="G47" i="3" s="1"/>
  <c r="F2" i="1"/>
  <c r="G2" i="1" s="1"/>
  <c r="O3" i="1"/>
  <c r="F96" i="1"/>
  <c r="G3" i="1" l="1"/>
  <c r="G4" i="1" s="1"/>
  <c r="G5" i="1" s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F80" i="1"/>
  <c r="G46" i="3" l="1"/>
  <c r="F84" i="1"/>
  <c r="G50" i="3" s="1"/>
  <c r="F83" i="1"/>
  <c r="G49" i="3" s="1"/>
  <c r="F82" i="1"/>
  <c r="G48" i="3" s="1"/>
</calcChain>
</file>

<file path=xl/sharedStrings.xml><?xml version="1.0" encoding="utf-8"?>
<sst xmlns="http://schemas.openxmlformats.org/spreadsheetml/2006/main" count="379" uniqueCount="110">
  <si>
    <t>Date</t>
  </si>
  <si>
    <t>Game</t>
  </si>
  <si>
    <t>Odds</t>
  </si>
  <si>
    <t>Bookie</t>
  </si>
  <si>
    <t>Win?</t>
  </si>
  <si>
    <t>Profit</t>
  </si>
  <si>
    <t>Balance</t>
  </si>
  <si>
    <t>Arsenal vs Newcastle</t>
  </si>
  <si>
    <t>BetVictor</t>
  </si>
  <si>
    <t>No</t>
  </si>
  <si>
    <t>Enter decimal fraction (Betfair odds)</t>
  </si>
  <si>
    <t>Atletico Madrid vs Levante</t>
  </si>
  <si>
    <t>888Sport</t>
  </si>
  <si>
    <t>Effective Betfair odds after commission</t>
  </si>
  <si>
    <t>Al-Rayyan SC vs Al Kharaitiyat SC</t>
  </si>
  <si>
    <t>Yes</t>
  </si>
  <si>
    <t>Celtic vs Partick</t>
  </si>
  <si>
    <t>Bet365</t>
  </si>
  <si>
    <t>Athletic Bilbao vs Las Palmas</t>
  </si>
  <si>
    <t>SkyBet</t>
  </si>
  <si>
    <t>Aresenal vs Sunderland</t>
  </si>
  <si>
    <t>Betfair</t>
  </si>
  <si>
    <t>Manchester United vs Sheffield United</t>
  </si>
  <si>
    <t>Lyon vs Troyes</t>
  </si>
  <si>
    <t>BoyleSport</t>
  </si>
  <si>
    <t>Motherwell vs Cove Rangers</t>
  </si>
  <si>
    <t>AEK Athens vs Xanthi</t>
  </si>
  <si>
    <t>Coral</t>
  </si>
  <si>
    <t>Chelsea vs Scunthope</t>
  </si>
  <si>
    <t>Villarreal vs Gijon</t>
  </si>
  <si>
    <t>PAOK Saloniki vs PAS Giannina</t>
  </si>
  <si>
    <t>WilliamHill</t>
  </si>
  <si>
    <t>Olympiakoks vs Levadiakos</t>
  </si>
  <si>
    <t>Sporting Lisbonn vs Braga</t>
  </si>
  <si>
    <t>Hull vs Charlton</t>
  </si>
  <si>
    <t>Tottenham vs Sunderland</t>
  </si>
  <si>
    <t>Manchester City vs Crystal Palace</t>
  </si>
  <si>
    <t>Villarreal vs Betis</t>
  </si>
  <si>
    <t>Torino vs Frosinone</t>
  </si>
  <si>
    <t>Oostende vs Waasland Beveren</t>
  </si>
  <si>
    <t>Roma vs Verona</t>
  </si>
  <si>
    <t>Asteras Tripolis vs Kalloni</t>
  </si>
  <si>
    <t>PAOK Saloniki vs Veria FC</t>
  </si>
  <si>
    <t>Ladbrokes</t>
  </si>
  <si>
    <t>Besiktas vs Mersin I Y</t>
  </si>
  <si>
    <t>Ajax vs Vitesse</t>
  </si>
  <si>
    <t>Olympiakos vs Xanthi</t>
  </si>
  <si>
    <t>Betdaq</t>
  </si>
  <si>
    <t>Paris St. Germain vs Angers</t>
  </si>
  <si>
    <t>Lille vs Toyes</t>
  </si>
  <si>
    <t>StanJames</t>
  </si>
  <si>
    <t>Celtic vs St. Johnstone</t>
  </si>
  <si>
    <t>Benfica vs Arouca</t>
  </si>
  <si>
    <t>Anderlecht vs Charleroi</t>
  </si>
  <si>
    <t>PSV Eindhoven vs FC Twente</t>
  </si>
  <si>
    <t>Porto vs Maritimo</t>
  </si>
  <si>
    <t>Inter vs Carpi</t>
  </si>
  <si>
    <t>Bayer Leverkusen vs Hannover</t>
  </si>
  <si>
    <t>Arsenal vs Burnley</t>
  </si>
  <si>
    <t>Milwall vs Crewe</t>
  </si>
  <si>
    <t>Panetolikos vs Kalloni</t>
  </si>
  <si>
    <t>Rangers vs Falkirk</t>
  </si>
  <si>
    <t>Club Bruge vs Lokeren</t>
  </si>
  <si>
    <t>Feyenoord vs Den Haag</t>
  </si>
  <si>
    <t>AEK Athens vs Veri FC</t>
  </si>
  <si>
    <t>Sevilla vs Levante</t>
  </si>
  <si>
    <t>Napoli vs Empoli</t>
  </si>
  <si>
    <t>Rapid Vienna vs Wolfsberger AC</t>
  </si>
  <si>
    <t>Liverpool vs Sunderland</t>
  </si>
  <si>
    <t>Tottenham vs Watford</t>
  </si>
  <si>
    <t>Atletico Madrid vs Eibar</t>
  </si>
  <si>
    <t>River Plate vs Quilmes</t>
  </si>
  <si>
    <t>Standard De Liege vs St. Truiden</t>
  </si>
  <si>
    <t>Olympiakos vs PAOK Saloniki</t>
  </si>
  <si>
    <t>Porto vs Arouca</t>
  </si>
  <si>
    <t>Roma vs Sampdoria</t>
  </si>
  <si>
    <t>Besiktas vs Gaziantepspor</t>
  </si>
  <si>
    <t>Anderlecht vs Zulte Waregem</t>
  </si>
  <si>
    <t>Genk vs Waasland Beveren</t>
  </si>
  <si>
    <t>Borussia Dortmund vs Hannover</t>
  </si>
  <si>
    <t>Chelsea vs Newcastle</t>
  </si>
  <si>
    <t>Real Madrid vs Athletic Bilbao</t>
  </si>
  <si>
    <t>Paris St. Germain vs Lille</t>
  </si>
  <si>
    <t>Not on Oddschecker!?!</t>
  </si>
  <si>
    <t>Celtic vs Ross County</t>
  </si>
  <si>
    <t>Boca Juniors vs Atletico Tucuman</t>
  </si>
  <si>
    <t>PAOK Saloniki vs Iraklis</t>
  </si>
  <si>
    <t>Sevilla vs Las Palmas</t>
  </si>
  <si>
    <t>Salzburg vs Altach</t>
  </si>
  <si>
    <t>Paris St. Germain vs Reims</t>
  </si>
  <si>
    <t>Monaco vs Troyes</t>
  </si>
  <si>
    <t>Celtic vs Inverness</t>
  </si>
  <si>
    <t>Unibet</t>
  </si>
  <si>
    <t>Sparta Prague vs M Boleslav</t>
  </si>
  <si>
    <t>Feyenoord vs Roda</t>
  </si>
  <si>
    <t>Olympiakos vs Atromitos</t>
  </si>
  <si>
    <t>Roma vs Palermo</t>
  </si>
  <si>
    <t>Basel vs FC Vaduz</t>
  </si>
  <si>
    <t>Porto vs Moreirense</t>
  </si>
  <si>
    <t>Bets</t>
  </si>
  <si>
    <t>Winning Bets</t>
  </si>
  <si>
    <t>Strike Rate</t>
  </si>
  <si>
    <t>ROI</t>
  </si>
  <si>
    <t>Average Odds</t>
  </si>
  <si>
    <t>profit</t>
  </si>
  <si>
    <t>Month 2</t>
  </si>
  <si>
    <t>Overall</t>
  </si>
  <si>
    <t>Over Goals Tips</t>
  </si>
  <si>
    <t>Running Balance</t>
  </si>
  <si>
    <t>b/fwd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</si>
</sst>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/>
    <xf numFmtId="0" fontId="1" fillId="3" borderId="0" xfId="0" applyFont="1" applyFill="1" applyAlignment="1">
      <alignment horizontal="center" vertical="center"/>
    </xf>
    <xf numFmtId="14" fontId="0" fillId="3" borderId="0" xfId="0" applyNumberForma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9" fontId="0" fillId="2" borderId="0" xfId="1" applyFont="1" applyFill="1" applyAlignment="1">
      <alignment horizontal="center" vertical="center"/>
    </xf>
    <xf numFmtId="164" fontId="0" fillId="2" borderId="0" xfId="1" applyNumberFormat="1" applyFont="1" applyFill="1" applyAlignment="1">
      <alignment horizontal="center" vertical="center"/>
    </xf>
    <xf numFmtId="0" fontId="0" fillId="0" borderId="0" xfId="0" applyAlignment="1">
      <alignment horizontal="right"/>
    </xf>
    <xf numFmtId="2" fontId="0" fillId="2" borderId="0" xfId="0" applyNumberForma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/>
    <xf numFmtId="0" fontId="4" fillId="3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right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Over Goals Tips - Performance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line3DChart>
        <c:grouping val="standard"/>
        <c:varyColors val="0"/>
        <c:ser>
          <c:idx val="0"/>
          <c:order val="0"/>
          <c:tx>
            <c:strRef>
              <c:f>'complete results log'!$G$1</c:f>
              <c:strCache>
                <c:ptCount val="1"/>
                <c:pt idx="0">
                  <c:v>Balance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val>
            <c:numRef>
              <c:f>'complete results log'!$G$2:$G$76</c:f>
              <c:numCache>
                <c:formatCode>General</c:formatCode>
                <c:ptCount val="75"/>
                <c:pt idx="0">
                  <c:v>-1</c:v>
                </c:pt>
                <c:pt idx="1">
                  <c:v>-2</c:v>
                </c:pt>
                <c:pt idx="2">
                  <c:v>-1.87</c:v>
                </c:pt>
                <c:pt idx="3">
                  <c:v>-2.87</c:v>
                </c:pt>
                <c:pt idx="4">
                  <c:v>-2.54</c:v>
                </c:pt>
                <c:pt idx="5">
                  <c:v>-2.33</c:v>
                </c:pt>
                <c:pt idx="6">
                  <c:v>-3.33</c:v>
                </c:pt>
                <c:pt idx="7">
                  <c:v>-3.13</c:v>
                </c:pt>
                <c:pt idx="8">
                  <c:v>-3</c:v>
                </c:pt>
                <c:pt idx="9">
                  <c:v>-2.64</c:v>
                </c:pt>
                <c:pt idx="10">
                  <c:v>-2.48</c:v>
                </c:pt>
                <c:pt idx="11">
                  <c:v>-2.1800000000000002</c:v>
                </c:pt>
                <c:pt idx="12">
                  <c:v>-1.85</c:v>
                </c:pt>
                <c:pt idx="13">
                  <c:v>-1.7000000000000002</c:v>
                </c:pt>
                <c:pt idx="14">
                  <c:v>-1.37</c:v>
                </c:pt>
                <c:pt idx="15">
                  <c:v>-1.08</c:v>
                </c:pt>
                <c:pt idx="16">
                  <c:v>-0.8600000000000001</c:v>
                </c:pt>
                <c:pt idx="17">
                  <c:v>-0.66000000000000014</c:v>
                </c:pt>
                <c:pt idx="18">
                  <c:v>-1.6600000000000001</c:v>
                </c:pt>
                <c:pt idx="19">
                  <c:v>-1.4100000000000001</c:v>
                </c:pt>
                <c:pt idx="20">
                  <c:v>-1.1900000000000002</c:v>
                </c:pt>
                <c:pt idx="21">
                  <c:v>-0.94000000000000017</c:v>
                </c:pt>
                <c:pt idx="22">
                  <c:v>-0.69000000000000017</c:v>
                </c:pt>
                <c:pt idx="23">
                  <c:v>-0.51000000000000023</c:v>
                </c:pt>
                <c:pt idx="24">
                  <c:v>-0.34000000000000019</c:v>
                </c:pt>
                <c:pt idx="25">
                  <c:v>-1.3400000000000003</c:v>
                </c:pt>
                <c:pt idx="26">
                  <c:v>-2.3400000000000003</c:v>
                </c:pt>
                <c:pt idx="27">
                  <c:v>-2.0900000000000003</c:v>
                </c:pt>
                <c:pt idx="28">
                  <c:v>-1.7900000000000003</c:v>
                </c:pt>
                <c:pt idx="29">
                  <c:v>-1.6100000000000003</c:v>
                </c:pt>
                <c:pt idx="30">
                  <c:v>-1.3900000000000003</c:v>
                </c:pt>
                <c:pt idx="31">
                  <c:v>-1.1100000000000003</c:v>
                </c:pt>
                <c:pt idx="32">
                  <c:v>-1.0100000000000002</c:v>
                </c:pt>
                <c:pt idx="33">
                  <c:v>-2.0100000000000002</c:v>
                </c:pt>
                <c:pt idx="34">
                  <c:v>-1.7100000000000002</c:v>
                </c:pt>
                <c:pt idx="35">
                  <c:v>-1.5400000000000003</c:v>
                </c:pt>
                <c:pt idx="36">
                  <c:v>-1.3300000000000003</c:v>
                </c:pt>
                <c:pt idx="37">
                  <c:v>-1.1000000000000003</c:v>
                </c:pt>
                <c:pt idx="38">
                  <c:v>-2.1000000000000005</c:v>
                </c:pt>
                <c:pt idx="39">
                  <c:v>-3.1000000000000005</c:v>
                </c:pt>
                <c:pt idx="40">
                  <c:v>-2.9200000000000004</c:v>
                </c:pt>
                <c:pt idx="41">
                  <c:v>-2.7300000000000004</c:v>
                </c:pt>
                <c:pt idx="42">
                  <c:v>-2.4900000000000002</c:v>
                </c:pt>
                <c:pt idx="43">
                  <c:v>-2.2300000000000004</c:v>
                </c:pt>
                <c:pt idx="44">
                  <c:v>-2.0200000000000005</c:v>
                </c:pt>
                <c:pt idx="45">
                  <c:v>-1.8100000000000005</c:v>
                </c:pt>
                <c:pt idx="46">
                  <c:v>-1.5300000000000005</c:v>
                </c:pt>
                <c:pt idx="47">
                  <c:v>-2.5300000000000002</c:v>
                </c:pt>
                <c:pt idx="48">
                  <c:v>-2.1700000000000004</c:v>
                </c:pt>
                <c:pt idx="49">
                  <c:v>-1.7300000000000004</c:v>
                </c:pt>
                <c:pt idx="50">
                  <c:v>-1.4700000000000004</c:v>
                </c:pt>
                <c:pt idx="51">
                  <c:v>-2.4700000000000006</c:v>
                </c:pt>
                <c:pt idx="52">
                  <c:v>-2.2900000000000005</c:v>
                </c:pt>
                <c:pt idx="53">
                  <c:v>-2.0300000000000002</c:v>
                </c:pt>
                <c:pt idx="54">
                  <c:v>-1.8300000000000003</c:v>
                </c:pt>
                <c:pt idx="55">
                  <c:v>-0.95000000000000029</c:v>
                </c:pt>
                <c:pt idx="56">
                  <c:v>-0.7100000000000003</c:v>
                </c:pt>
                <c:pt idx="57">
                  <c:v>-1.7100000000000004</c:v>
                </c:pt>
                <c:pt idx="58">
                  <c:v>-1.4800000000000004</c:v>
                </c:pt>
                <c:pt idx="59">
                  <c:v>-1.3500000000000005</c:v>
                </c:pt>
                <c:pt idx="60">
                  <c:v>-2.3500000000000005</c:v>
                </c:pt>
                <c:pt idx="61">
                  <c:v>-2.2000000000000006</c:v>
                </c:pt>
                <c:pt idx="62">
                  <c:v>-3.2000000000000006</c:v>
                </c:pt>
                <c:pt idx="63">
                  <c:v>-4.2000000000000011</c:v>
                </c:pt>
                <c:pt idx="64">
                  <c:v>-3.9800000000000009</c:v>
                </c:pt>
                <c:pt idx="65">
                  <c:v>-3.8100000000000009</c:v>
                </c:pt>
                <c:pt idx="66">
                  <c:v>-3.6100000000000008</c:v>
                </c:pt>
                <c:pt idx="67">
                  <c:v>-3.3800000000000008</c:v>
                </c:pt>
                <c:pt idx="68">
                  <c:v>-3.1900000000000008</c:v>
                </c:pt>
                <c:pt idx="69">
                  <c:v>-2.9700000000000006</c:v>
                </c:pt>
                <c:pt idx="70">
                  <c:v>-2.7700000000000005</c:v>
                </c:pt>
                <c:pt idx="71">
                  <c:v>-2.4800000000000004</c:v>
                </c:pt>
                <c:pt idx="72">
                  <c:v>-2.2600000000000002</c:v>
                </c:pt>
                <c:pt idx="73">
                  <c:v>-2.06</c:v>
                </c:pt>
                <c:pt idx="74">
                  <c:v>-1.84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5925416"/>
        <c:axId val="405929728"/>
        <c:axId val="518608632"/>
      </c:line3DChart>
      <c:catAx>
        <c:axId val="4059254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Bets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5929728"/>
        <c:crosses val="autoZero"/>
        <c:auto val="1"/>
        <c:lblAlgn val="ctr"/>
        <c:lblOffset val="100"/>
        <c:noMultiLvlLbl val="0"/>
      </c:catAx>
      <c:valAx>
        <c:axId val="405929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Profit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5925416"/>
        <c:crosses val="autoZero"/>
        <c:crossBetween val="between"/>
      </c:valAx>
      <c:serAx>
        <c:axId val="518608632"/>
        <c:scaling>
          <c:orientation val="minMax"/>
        </c:scaling>
        <c:delete val="1"/>
        <c:axPos val="b"/>
        <c:majorTickMark val="out"/>
        <c:minorTickMark val="none"/>
        <c:tickLblPos val="nextTo"/>
        <c:crossAx val="405929728"/>
        <c:crosses val="autoZero"/>
      </c:ser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Obsession</a:t>
            </a:r>
            <a:r>
              <a:rPr lang="en-GB" baseline="0"/>
              <a:t> - Performance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line3DChart>
        <c:grouping val="standard"/>
        <c:varyColors val="0"/>
        <c:ser>
          <c:idx val="0"/>
          <c:order val="0"/>
          <c:tx>
            <c:strRef>
              <c:f>'complete results log'!$G$1</c:f>
              <c:strCache>
                <c:ptCount val="1"/>
                <c:pt idx="0">
                  <c:v>Balance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val>
            <c:numRef>
              <c:f>'complete results log'!$G$2:$G$23</c:f>
              <c:numCache>
                <c:formatCode>General</c:formatCode>
                <c:ptCount val="22"/>
                <c:pt idx="0">
                  <c:v>-1</c:v>
                </c:pt>
                <c:pt idx="1">
                  <c:v>-2</c:v>
                </c:pt>
                <c:pt idx="2">
                  <c:v>-1.87</c:v>
                </c:pt>
                <c:pt idx="3">
                  <c:v>-2.87</c:v>
                </c:pt>
                <c:pt idx="4">
                  <c:v>-2.54</c:v>
                </c:pt>
                <c:pt idx="5">
                  <c:v>-2.33</c:v>
                </c:pt>
                <c:pt idx="6">
                  <c:v>-3.33</c:v>
                </c:pt>
                <c:pt idx="7">
                  <c:v>-3.13</c:v>
                </c:pt>
                <c:pt idx="8">
                  <c:v>-3</c:v>
                </c:pt>
                <c:pt idx="9">
                  <c:v>-2.64</c:v>
                </c:pt>
                <c:pt idx="10">
                  <c:v>-2.48</c:v>
                </c:pt>
                <c:pt idx="11">
                  <c:v>-2.1800000000000002</c:v>
                </c:pt>
                <c:pt idx="12">
                  <c:v>-1.85</c:v>
                </c:pt>
                <c:pt idx="13">
                  <c:v>-1.7000000000000002</c:v>
                </c:pt>
                <c:pt idx="14">
                  <c:v>-1.37</c:v>
                </c:pt>
                <c:pt idx="15">
                  <c:v>-1.08</c:v>
                </c:pt>
                <c:pt idx="16">
                  <c:v>-0.8600000000000001</c:v>
                </c:pt>
                <c:pt idx="17">
                  <c:v>-0.66000000000000014</c:v>
                </c:pt>
                <c:pt idx="18">
                  <c:v>-1.6600000000000001</c:v>
                </c:pt>
                <c:pt idx="19">
                  <c:v>-1.4100000000000001</c:v>
                </c:pt>
                <c:pt idx="20">
                  <c:v>-1.1900000000000002</c:v>
                </c:pt>
                <c:pt idx="21">
                  <c:v>-0.94000000000000017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EA7-4E77-B51D-9AEE1BA651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6907176"/>
        <c:axId val="516905216"/>
        <c:axId val="518610328"/>
      </c:line3DChart>
      <c:catAx>
        <c:axId val="51690717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6905216"/>
        <c:crosses val="autoZero"/>
        <c:auto val="1"/>
        <c:lblAlgn val="ctr"/>
        <c:lblOffset val="100"/>
        <c:noMultiLvlLbl val="0"/>
      </c:catAx>
      <c:valAx>
        <c:axId val="516905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6907176"/>
        <c:crosses val="autoZero"/>
        <c:crossBetween val="between"/>
      </c:valAx>
      <c:serAx>
        <c:axId val="51861032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6905216"/>
        <c:crosses val="autoZero"/>
      </c:ser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0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200025</xdr:colOff>
      <xdr:row>11</xdr:row>
      <xdr:rowOff>157162</xdr:rowOff>
    </xdr:from>
    <xdr:to>
      <xdr:col>17</xdr:col>
      <xdr:colOff>504825</xdr:colOff>
      <xdr:row>26</xdr:row>
      <xdr:rowOff>42862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5</xdr:row>
      <xdr:rowOff>0</xdr:rowOff>
    </xdr:from>
    <xdr:to>
      <xdr:col>11</xdr:col>
      <xdr:colOff>304800</xdr:colOff>
      <xdr:row>19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tabSelected="1" workbookViewId="0"/>
  </sheetViews>
  <sheetFormatPr defaultRowHeight="15" x14ac:dyDescent="0.25"/>
  <cols>
    <col min="1" max="1" width="22.140625" style="9" customWidth="1"/>
    <col min="2" max="2" width="35.5703125" style="9" bestFit="1" customWidth="1"/>
    <col min="3" max="5" width="22.140625" style="9" customWidth="1"/>
    <col min="6" max="6" width="22.140625" style="5" customWidth="1"/>
    <col min="7" max="7" width="9.140625" style="6"/>
  </cols>
  <sheetData>
    <row r="1" spans="1:15" s="3" customFormat="1" x14ac:dyDescent="0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4" t="s">
        <v>5</v>
      </c>
      <c r="G1" s="4" t="s">
        <v>6</v>
      </c>
      <c r="I1" s="2"/>
    </row>
    <row r="2" spans="1:15" x14ac:dyDescent="0.25">
      <c r="A2" s="8">
        <v>42371</v>
      </c>
      <c r="B2" s="9" t="s">
        <v>7</v>
      </c>
      <c r="C2" s="9">
        <v>1.1299999999999999</v>
      </c>
      <c r="D2" s="9" t="s">
        <v>8</v>
      </c>
      <c r="E2" s="9" t="s">
        <v>9</v>
      </c>
      <c r="F2" s="5">
        <f>ROUND(IF(E2="Yes",IF(D2="Betfair",(C2-1)*0.95,IF(D2="Betdaq",(C2-1)*0.97,(C2-1))),-1),2)</f>
        <v>-1</v>
      </c>
      <c r="G2" s="5">
        <f>F2</f>
        <v>-1</v>
      </c>
      <c r="I2" s="1"/>
      <c r="N2" s="13" t="s">
        <v>10</v>
      </c>
      <c r="O2">
        <v>1.35</v>
      </c>
    </row>
    <row r="3" spans="1:15" x14ac:dyDescent="0.25">
      <c r="A3" s="8">
        <v>42371</v>
      </c>
      <c r="B3" s="9" t="s">
        <v>11</v>
      </c>
      <c r="C3" s="9">
        <v>1.32</v>
      </c>
      <c r="D3" s="9" t="s">
        <v>12</v>
      </c>
      <c r="E3" s="9" t="s">
        <v>9</v>
      </c>
      <c r="F3" s="5">
        <f t="shared" ref="F3:F66" si="0">ROUND(IF(E3="Yes",IF(D3="Betfair",(C3-1)*0.95,IF(D3="Betdaq",(C3-1)*0.97,(C3-1))),-1),2)</f>
        <v>-1</v>
      </c>
      <c r="G3" s="5">
        <f>F3+G2</f>
        <v>-2</v>
      </c>
      <c r="I3" s="1"/>
      <c r="N3" s="13" t="s">
        <v>13</v>
      </c>
      <c r="O3">
        <f>1+ROUND(((O2-1)*0.95),2)</f>
        <v>1.33</v>
      </c>
    </row>
    <row r="4" spans="1:15" x14ac:dyDescent="0.25">
      <c r="A4" s="8">
        <v>42371</v>
      </c>
      <c r="B4" s="9" t="s">
        <v>14</v>
      </c>
      <c r="C4" s="9">
        <v>1.1299999999999999</v>
      </c>
      <c r="D4" s="9" t="s">
        <v>8</v>
      </c>
      <c r="E4" s="9" t="s">
        <v>15</v>
      </c>
      <c r="F4" s="5">
        <f t="shared" si="0"/>
        <v>0.13</v>
      </c>
      <c r="G4" s="5">
        <f t="shared" ref="G4:G6" si="1">F4+G3</f>
        <v>-1.87</v>
      </c>
      <c r="I4" s="1"/>
    </row>
    <row r="5" spans="1:15" x14ac:dyDescent="0.25">
      <c r="A5" s="8">
        <v>42371</v>
      </c>
      <c r="B5" s="9" t="s">
        <v>16</v>
      </c>
      <c r="C5" s="9">
        <v>1.2</v>
      </c>
      <c r="D5" s="9" t="s">
        <v>17</v>
      </c>
      <c r="E5" s="9" t="s">
        <v>9</v>
      </c>
      <c r="F5" s="5">
        <f t="shared" si="0"/>
        <v>-1</v>
      </c>
      <c r="G5" s="5">
        <f t="shared" si="1"/>
        <v>-2.87</v>
      </c>
      <c r="I5" s="1"/>
    </row>
    <row r="6" spans="1:15" x14ac:dyDescent="0.25">
      <c r="A6" s="8">
        <v>42372</v>
      </c>
      <c r="B6" s="9" t="s">
        <v>18</v>
      </c>
      <c r="C6" s="9">
        <v>1.33</v>
      </c>
      <c r="D6" s="9" t="s">
        <v>19</v>
      </c>
      <c r="E6" s="9" t="s">
        <v>15</v>
      </c>
      <c r="F6" s="5">
        <f t="shared" si="0"/>
        <v>0.33</v>
      </c>
      <c r="G6" s="5">
        <f t="shared" si="1"/>
        <v>-2.54</v>
      </c>
      <c r="I6" s="1"/>
    </row>
    <row r="7" spans="1:15" x14ac:dyDescent="0.25">
      <c r="A7" s="8">
        <v>42378</v>
      </c>
      <c r="B7" s="9" t="s">
        <v>20</v>
      </c>
      <c r="C7" s="9">
        <v>1.22</v>
      </c>
      <c r="D7" s="9" t="s">
        <v>21</v>
      </c>
      <c r="E7" s="9" t="s">
        <v>15</v>
      </c>
      <c r="F7" s="5">
        <f t="shared" si="0"/>
        <v>0.21</v>
      </c>
      <c r="G7" s="5">
        <f t="shared" ref="G7:G8" si="2">F7+G6</f>
        <v>-2.33</v>
      </c>
      <c r="I7" s="1"/>
    </row>
    <row r="8" spans="1:15" x14ac:dyDescent="0.25">
      <c r="A8" s="8">
        <v>42378</v>
      </c>
      <c r="B8" s="9" t="s">
        <v>22</v>
      </c>
      <c r="C8" s="9">
        <v>1.28</v>
      </c>
      <c r="D8" s="9" t="s">
        <v>21</v>
      </c>
      <c r="E8" s="9" t="s">
        <v>9</v>
      </c>
      <c r="F8" s="5">
        <f t="shared" si="0"/>
        <v>-1</v>
      </c>
      <c r="G8" s="5">
        <f t="shared" si="2"/>
        <v>-3.33</v>
      </c>
      <c r="I8" s="1"/>
    </row>
    <row r="9" spans="1:15" x14ac:dyDescent="0.25">
      <c r="A9" s="8">
        <v>42378</v>
      </c>
      <c r="B9" s="9" t="s">
        <v>23</v>
      </c>
      <c r="C9" s="9">
        <v>1.2</v>
      </c>
      <c r="D9" s="9" t="s">
        <v>24</v>
      </c>
      <c r="E9" s="9" t="s">
        <v>15</v>
      </c>
      <c r="F9" s="5">
        <f t="shared" si="0"/>
        <v>0.2</v>
      </c>
      <c r="G9" s="5">
        <f t="shared" ref="G9:G19" si="3">F9+G8</f>
        <v>-3.13</v>
      </c>
      <c r="I9" s="1"/>
    </row>
    <row r="10" spans="1:15" x14ac:dyDescent="0.25">
      <c r="A10" s="8">
        <v>42378</v>
      </c>
      <c r="B10" s="9" t="s">
        <v>25</v>
      </c>
      <c r="C10" s="9">
        <v>1.1299999999999999</v>
      </c>
      <c r="D10" s="9" t="s">
        <v>17</v>
      </c>
      <c r="E10" s="9" t="s">
        <v>15</v>
      </c>
      <c r="F10" s="5">
        <f t="shared" si="0"/>
        <v>0.13</v>
      </c>
      <c r="G10" s="5">
        <f t="shared" si="3"/>
        <v>-3</v>
      </c>
      <c r="I10" s="1"/>
    </row>
    <row r="11" spans="1:15" x14ac:dyDescent="0.25">
      <c r="A11" s="8">
        <v>42378</v>
      </c>
      <c r="B11" s="9" t="s">
        <v>26</v>
      </c>
      <c r="C11" s="9">
        <v>1.36</v>
      </c>
      <c r="D11" s="9" t="s">
        <v>27</v>
      </c>
      <c r="E11" s="9" t="s">
        <v>15</v>
      </c>
      <c r="F11" s="5">
        <f t="shared" si="0"/>
        <v>0.36</v>
      </c>
      <c r="G11" s="5">
        <f t="shared" si="3"/>
        <v>-2.64</v>
      </c>
      <c r="I11" s="1"/>
    </row>
    <row r="12" spans="1:15" x14ac:dyDescent="0.25">
      <c r="A12" s="8">
        <v>42379</v>
      </c>
      <c r="B12" s="9" t="s">
        <v>28</v>
      </c>
      <c r="C12" s="9">
        <v>1.1599999999999999</v>
      </c>
      <c r="D12" s="9" t="s">
        <v>12</v>
      </c>
      <c r="E12" s="9" t="s">
        <v>15</v>
      </c>
      <c r="F12" s="5">
        <f t="shared" si="0"/>
        <v>0.16</v>
      </c>
      <c r="G12" s="5">
        <f t="shared" si="3"/>
        <v>-2.48</v>
      </c>
      <c r="I12" s="1"/>
    </row>
    <row r="13" spans="1:15" x14ac:dyDescent="0.25">
      <c r="A13" s="8">
        <v>42379</v>
      </c>
      <c r="B13" s="9" t="s">
        <v>29</v>
      </c>
      <c r="C13" s="9">
        <v>1.3</v>
      </c>
      <c r="D13" s="9" t="s">
        <v>27</v>
      </c>
      <c r="E13" s="9" t="s">
        <v>15</v>
      </c>
      <c r="F13" s="5">
        <f t="shared" si="0"/>
        <v>0.3</v>
      </c>
      <c r="G13" s="5">
        <f t="shared" si="3"/>
        <v>-2.1800000000000002</v>
      </c>
      <c r="I13" s="1"/>
    </row>
    <row r="14" spans="1:15" x14ac:dyDescent="0.25">
      <c r="A14" s="8">
        <v>42379</v>
      </c>
      <c r="B14" s="9" t="s">
        <v>30</v>
      </c>
      <c r="C14" s="9">
        <v>1.33</v>
      </c>
      <c r="D14" s="9" t="s">
        <v>31</v>
      </c>
      <c r="E14" s="9" t="s">
        <v>15</v>
      </c>
      <c r="F14" s="5">
        <f t="shared" si="0"/>
        <v>0.33</v>
      </c>
      <c r="G14" s="5">
        <f t="shared" si="3"/>
        <v>-1.85</v>
      </c>
      <c r="I14" s="1"/>
    </row>
    <row r="15" spans="1:15" x14ac:dyDescent="0.25">
      <c r="A15" s="8">
        <v>42379</v>
      </c>
      <c r="B15" s="9" t="s">
        <v>32</v>
      </c>
      <c r="C15" s="9">
        <v>1.1499999999999999</v>
      </c>
      <c r="D15" s="9" t="s">
        <v>27</v>
      </c>
      <c r="E15" s="9" t="s">
        <v>15</v>
      </c>
      <c r="F15" s="5">
        <f t="shared" si="0"/>
        <v>0.15</v>
      </c>
      <c r="G15" s="5">
        <f t="shared" si="3"/>
        <v>-1.7000000000000002</v>
      </c>
      <c r="I15" s="1"/>
    </row>
    <row r="16" spans="1:15" x14ac:dyDescent="0.25">
      <c r="A16" s="8">
        <v>42379</v>
      </c>
      <c r="B16" s="9" t="s">
        <v>33</v>
      </c>
      <c r="C16" s="9">
        <v>1.33</v>
      </c>
      <c r="D16" s="9" t="s">
        <v>8</v>
      </c>
      <c r="E16" s="9" t="s">
        <v>15</v>
      </c>
      <c r="F16" s="5">
        <f t="shared" si="0"/>
        <v>0.33</v>
      </c>
      <c r="G16" s="5">
        <f t="shared" si="3"/>
        <v>-1.37</v>
      </c>
      <c r="I16" s="1"/>
    </row>
    <row r="17" spans="1:9" x14ac:dyDescent="0.25">
      <c r="A17" s="8">
        <v>42385</v>
      </c>
      <c r="B17" s="9" t="s">
        <v>34</v>
      </c>
      <c r="C17" s="9">
        <v>1.29</v>
      </c>
      <c r="D17" s="9" t="s">
        <v>17</v>
      </c>
      <c r="E17" s="9" t="s">
        <v>15</v>
      </c>
      <c r="F17" s="5">
        <f t="shared" si="0"/>
        <v>0.28999999999999998</v>
      </c>
      <c r="G17" s="5">
        <f t="shared" si="3"/>
        <v>-1.08</v>
      </c>
      <c r="I17" s="1"/>
    </row>
    <row r="18" spans="1:9" x14ac:dyDescent="0.25">
      <c r="A18" s="8">
        <v>42385</v>
      </c>
      <c r="B18" s="9" t="s">
        <v>35</v>
      </c>
      <c r="C18" s="9">
        <v>1.22</v>
      </c>
      <c r="D18" s="9" t="s">
        <v>8</v>
      </c>
      <c r="E18" s="9" t="s">
        <v>15</v>
      </c>
      <c r="F18" s="5">
        <f t="shared" si="0"/>
        <v>0.22</v>
      </c>
      <c r="G18" s="5">
        <f t="shared" si="3"/>
        <v>-0.8600000000000001</v>
      </c>
      <c r="I18" s="1"/>
    </row>
    <row r="19" spans="1:9" x14ac:dyDescent="0.25">
      <c r="A19" s="8">
        <v>42385</v>
      </c>
      <c r="B19" s="9" t="s">
        <v>36</v>
      </c>
      <c r="C19" s="9">
        <v>1.2</v>
      </c>
      <c r="D19" s="9" t="s">
        <v>17</v>
      </c>
      <c r="E19" s="9" t="s">
        <v>15</v>
      </c>
      <c r="F19" s="5">
        <f t="shared" si="0"/>
        <v>0.2</v>
      </c>
      <c r="G19" s="5">
        <f t="shared" si="3"/>
        <v>-0.66000000000000014</v>
      </c>
      <c r="I19" s="1"/>
    </row>
    <row r="20" spans="1:9" x14ac:dyDescent="0.25">
      <c r="A20" s="8">
        <v>42385</v>
      </c>
      <c r="B20" s="9" t="s">
        <v>37</v>
      </c>
      <c r="C20" s="9">
        <v>1.33</v>
      </c>
      <c r="D20" s="9" t="s">
        <v>19</v>
      </c>
      <c r="E20" s="9" t="s">
        <v>9</v>
      </c>
      <c r="F20" s="5">
        <f t="shared" si="0"/>
        <v>-1</v>
      </c>
      <c r="G20" s="5">
        <f t="shared" ref="G20:G26" si="4">F20+G19</f>
        <v>-1.6600000000000001</v>
      </c>
      <c r="I20" s="1"/>
    </row>
    <row r="21" spans="1:9" x14ac:dyDescent="0.25">
      <c r="A21" s="8">
        <v>42385</v>
      </c>
      <c r="B21" s="9" t="s">
        <v>38</v>
      </c>
      <c r="C21" s="9">
        <v>1.26</v>
      </c>
      <c r="D21" s="9" t="s">
        <v>21</v>
      </c>
      <c r="E21" s="9" t="s">
        <v>15</v>
      </c>
      <c r="F21" s="5">
        <f t="shared" si="0"/>
        <v>0.25</v>
      </c>
      <c r="G21" s="5">
        <f t="shared" si="4"/>
        <v>-1.4100000000000001</v>
      </c>
      <c r="I21" s="1"/>
    </row>
    <row r="22" spans="1:9" x14ac:dyDescent="0.25">
      <c r="A22" s="8">
        <v>42386</v>
      </c>
      <c r="B22" s="9" t="s">
        <v>39</v>
      </c>
      <c r="C22" s="9">
        <v>1.22</v>
      </c>
      <c r="D22" s="9" t="s">
        <v>8</v>
      </c>
      <c r="E22" s="9" t="s">
        <v>15</v>
      </c>
      <c r="F22" s="5">
        <f t="shared" si="0"/>
        <v>0.22</v>
      </c>
      <c r="G22" s="5">
        <f t="shared" si="4"/>
        <v>-1.1900000000000002</v>
      </c>
      <c r="I22" s="1"/>
    </row>
    <row r="23" spans="1:9" x14ac:dyDescent="0.25">
      <c r="A23" s="8">
        <v>42386</v>
      </c>
      <c r="B23" s="9" t="s">
        <v>40</v>
      </c>
      <c r="C23" s="9">
        <v>1.26</v>
      </c>
      <c r="D23" s="9" t="s">
        <v>21</v>
      </c>
      <c r="E23" s="9" t="s">
        <v>15</v>
      </c>
      <c r="F23" s="5">
        <f t="shared" si="0"/>
        <v>0.25</v>
      </c>
      <c r="G23" s="5">
        <f t="shared" si="4"/>
        <v>-0.94000000000000017</v>
      </c>
      <c r="I23" s="1"/>
    </row>
    <row r="24" spans="1:9" x14ac:dyDescent="0.25">
      <c r="A24" s="8">
        <v>42386</v>
      </c>
      <c r="B24" s="9" t="s">
        <v>41</v>
      </c>
      <c r="C24" s="9">
        <v>1.25</v>
      </c>
      <c r="D24" s="9" t="s">
        <v>27</v>
      </c>
      <c r="E24" s="9" t="s">
        <v>15</v>
      </c>
      <c r="F24" s="5">
        <f t="shared" si="0"/>
        <v>0.25</v>
      </c>
      <c r="G24" s="5">
        <f t="shared" si="4"/>
        <v>-0.69000000000000017</v>
      </c>
      <c r="I24" s="1"/>
    </row>
    <row r="25" spans="1:9" x14ac:dyDescent="0.25">
      <c r="A25" s="8">
        <v>42386</v>
      </c>
      <c r="B25" s="9" t="s">
        <v>42</v>
      </c>
      <c r="C25" s="9">
        <v>1.18</v>
      </c>
      <c r="D25" s="9" t="s">
        <v>43</v>
      </c>
      <c r="E25" s="9" t="s">
        <v>15</v>
      </c>
      <c r="F25" s="5">
        <f t="shared" si="0"/>
        <v>0.18</v>
      </c>
      <c r="G25" s="5">
        <f t="shared" si="4"/>
        <v>-0.51000000000000023</v>
      </c>
      <c r="I25" s="1"/>
    </row>
    <row r="26" spans="1:9" x14ac:dyDescent="0.25">
      <c r="A26" s="8">
        <v>42386</v>
      </c>
      <c r="B26" s="9" t="s">
        <v>44</v>
      </c>
      <c r="C26" s="10">
        <v>1.17</v>
      </c>
      <c r="D26" s="9" t="s">
        <v>12</v>
      </c>
      <c r="E26" s="9" t="s">
        <v>15</v>
      </c>
      <c r="F26" s="5">
        <f t="shared" si="0"/>
        <v>0.17</v>
      </c>
      <c r="G26" s="5">
        <f t="shared" si="4"/>
        <v>-0.34000000000000019</v>
      </c>
      <c r="I26" s="1"/>
    </row>
    <row r="27" spans="1:9" x14ac:dyDescent="0.25">
      <c r="A27" s="8">
        <v>42392</v>
      </c>
      <c r="B27" s="9" t="s">
        <v>45</v>
      </c>
      <c r="C27" s="10">
        <v>1.23</v>
      </c>
      <c r="D27" s="9" t="s">
        <v>21</v>
      </c>
      <c r="E27" s="9" t="s">
        <v>9</v>
      </c>
      <c r="F27" s="5">
        <f t="shared" si="0"/>
        <v>-1</v>
      </c>
      <c r="G27" s="5">
        <f t="shared" ref="G27:G36" si="5">F27+G26</f>
        <v>-1.3400000000000003</v>
      </c>
      <c r="I27" s="1"/>
    </row>
    <row r="28" spans="1:9" x14ac:dyDescent="0.25">
      <c r="A28" s="8">
        <v>42392</v>
      </c>
      <c r="B28" s="9" t="s">
        <v>46</v>
      </c>
      <c r="C28" s="10">
        <v>1.2</v>
      </c>
      <c r="D28" s="9" t="s">
        <v>47</v>
      </c>
      <c r="E28" s="9" t="s">
        <v>9</v>
      </c>
      <c r="F28" s="5">
        <f t="shared" si="0"/>
        <v>-1</v>
      </c>
      <c r="G28" s="5">
        <f t="shared" si="5"/>
        <v>-2.3400000000000003</v>
      </c>
      <c r="I28" s="1"/>
    </row>
    <row r="29" spans="1:9" x14ac:dyDescent="0.25">
      <c r="A29" s="8">
        <v>42392</v>
      </c>
      <c r="B29" s="9" t="s">
        <v>48</v>
      </c>
      <c r="C29" s="10">
        <v>1.25</v>
      </c>
      <c r="D29" s="9" t="s">
        <v>17</v>
      </c>
      <c r="E29" s="9" t="s">
        <v>15</v>
      </c>
      <c r="F29" s="5">
        <f t="shared" si="0"/>
        <v>0.25</v>
      </c>
      <c r="G29" s="5">
        <f t="shared" si="5"/>
        <v>-2.0900000000000003</v>
      </c>
      <c r="I29" s="1"/>
    </row>
    <row r="30" spans="1:9" x14ac:dyDescent="0.25">
      <c r="A30" s="8">
        <v>42392</v>
      </c>
      <c r="B30" s="9" t="s">
        <v>49</v>
      </c>
      <c r="C30" s="10">
        <v>1.3</v>
      </c>
      <c r="D30" s="9" t="s">
        <v>50</v>
      </c>
      <c r="E30" s="9" t="s">
        <v>15</v>
      </c>
      <c r="F30" s="5">
        <f t="shared" si="0"/>
        <v>0.3</v>
      </c>
      <c r="G30" s="5">
        <f t="shared" si="5"/>
        <v>-1.7900000000000003</v>
      </c>
      <c r="I30" s="1"/>
    </row>
    <row r="31" spans="1:9" x14ac:dyDescent="0.25">
      <c r="A31" s="8">
        <v>42392</v>
      </c>
      <c r="B31" s="9" t="s">
        <v>51</v>
      </c>
      <c r="C31" s="9">
        <v>1.18</v>
      </c>
      <c r="D31" s="9" t="s">
        <v>12</v>
      </c>
      <c r="E31" s="9" t="s">
        <v>15</v>
      </c>
      <c r="F31" s="5">
        <f t="shared" si="0"/>
        <v>0.18</v>
      </c>
      <c r="G31" s="5">
        <f t="shared" si="5"/>
        <v>-1.6100000000000003</v>
      </c>
      <c r="I31" s="1"/>
    </row>
    <row r="32" spans="1:9" x14ac:dyDescent="0.25">
      <c r="A32" s="8">
        <v>42392</v>
      </c>
      <c r="B32" s="9" t="s">
        <v>52</v>
      </c>
      <c r="C32" s="9">
        <v>1.23</v>
      </c>
      <c r="D32" s="9" t="s">
        <v>21</v>
      </c>
      <c r="E32" s="9" t="s">
        <v>15</v>
      </c>
      <c r="F32" s="5">
        <f t="shared" si="0"/>
        <v>0.22</v>
      </c>
      <c r="G32" s="5">
        <f t="shared" si="5"/>
        <v>-1.3900000000000003</v>
      </c>
      <c r="I32" s="1"/>
    </row>
    <row r="33" spans="1:9" x14ac:dyDescent="0.25">
      <c r="A33" s="8">
        <v>42393</v>
      </c>
      <c r="B33" s="9" t="s">
        <v>53</v>
      </c>
      <c r="C33" s="9">
        <v>1.28</v>
      </c>
      <c r="D33" s="9" t="s">
        <v>12</v>
      </c>
      <c r="E33" s="9" t="s">
        <v>15</v>
      </c>
      <c r="F33" s="5">
        <f t="shared" si="0"/>
        <v>0.28000000000000003</v>
      </c>
      <c r="G33" s="5">
        <f t="shared" si="5"/>
        <v>-1.1100000000000003</v>
      </c>
      <c r="I33" s="1"/>
    </row>
    <row r="34" spans="1:9" x14ac:dyDescent="0.25">
      <c r="A34" s="8">
        <v>42393</v>
      </c>
      <c r="B34" s="9" t="s">
        <v>54</v>
      </c>
      <c r="C34" s="9">
        <v>1.1000000000000001</v>
      </c>
      <c r="D34" s="9" t="s">
        <v>17</v>
      </c>
      <c r="E34" s="9" t="s">
        <v>15</v>
      </c>
      <c r="F34" s="5">
        <f t="shared" si="0"/>
        <v>0.1</v>
      </c>
      <c r="G34" s="5">
        <f t="shared" si="5"/>
        <v>-1.0100000000000002</v>
      </c>
      <c r="I34" s="1"/>
    </row>
    <row r="35" spans="1:9" x14ac:dyDescent="0.25">
      <c r="A35" s="8">
        <v>42393</v>
      </c>
      <c r="B35" s="9" t="s">
        <v>55</v>
      </c>
      <c r="C35" s="9">
        <v>1.2</v>
      </c>
      <c r="D35" s="9" t="s">
        <v>24</v>
      </c>
      <c r="E35" s="9" t="s">
        <v>9</v>
      </c>
      <c r="F35" s="5">
        <f t="shared" si="0"/>
        <v>-1</v>
      </c>
      <c r="G35" s="5">
        <f t="shared" si="5"/>
        <v>-2.0100000000000002</v>
      </c>
      <c r="I35" s="1"/>
    </row>
    <row r="36" spans="1:9" s="19" customFormat="1" x14ac:dyDescent="0.25">
      <c r="A36" s="16">
        <v>42393</v>
      </c>
      <c r="B36" s="17" t="s">
        <v>56</v>
      </c>
      <c r="C36" s="17">
        <v>1.3</v>
      </c>
      <c r="D36" s="17" t="s">
        <v>12</v>
      </c>
      <c r="E36" s="17" t="s">
        <v>15</v>
      </c>
      <c r="F36" s="18">
        <f t="shared" si="0"/>
        <v>0.3</v>
      </c>
      <c r="G36" s="18">
        <f t="shared" si="5"/>
        <v>-1.7100000000000002</v>
      </c>
      <c r="I36" s="15"/>
    </row>
    <row r="37" spans="1:9" x14ac:dyDescent="0.25">
      <c r="A37" s="8">
        <v>42399</v>
      </c>
      <c r="B37" s="9" t="s">
        <v>57</v>
      </c>
      <c r="C37" s="9">
        <v>1.17</v>
      </c>
      <c r="D37" s="9" t="s">
        <v>24</v>
      </c>
      <c r="E37" s="9" t="s">
        <v>15</v>
      </c>
      <c r="F37" s="5">
        <f t="shared" si="0"/>
        <v>0.17</v>
      </c>
      <c r="G37" s="5">
        <f t="shared" ref="G37:G41" si="6">F37+G36</f>
        <v>-1.5400000000000003</v>
      </c>
      <c r="I37" s="1"/>
    </row>
    <row r="38" spans="1:9" x14ac:dyDescent="0.25">
      <c r="A38" s="8">
        <v>42399</v>
      </c>
      <c r="B38" s="9" t="s">
        <v>58</v>
      </c>
      <c r="C38" s="9">
        <v>1.21</v>
      </c>
      <c r="D38" s="9" t="s">
        <v>12</v>
      </c>
      <c r="E38" s="9" t="s">
        <v>15</v>
      </c>
      <c r="F38" s="5">
        <f t="shared" si="0"/>
        <v>0.21</v>
      </c>
      <c r="G38" s="5">
        <f t="shared" si="6"/>
        <v>-1.3300000000000003</v>
      </c>
      <c r="I38" s="1"/>
    </row>
    <row r="39" spans="1:9" x14ac:dyDescent="0.25">
      <c r="A39" s="8">
        <v>42399</v>
      </c>
      <c r="B39" s="9" t="s">
        <v>59</v>
      </c>
      <c r="C39" s="9">
        <v>1.24</v>
      </c>
      <c r="D39" s="9" t="s">
        <v>21</v>
      </c>
      <c r="E39" s="9" t="s">
        <v>15</v>
      </c>
      <c r="F39" s="5">
        <f t="shared" si="0"/>
        <v>0.23</v>
      </c>
      <c r="G39" s="5">
        <f t="shared" si="6"/>
        <v>-1.1000000000000003</v>
      </c>
      <c r="I39" s="1"/>
    </row>
    <row r="40" spans="1:9" x14ac:dyDescent="0.25">
      <c r="A40" s="8">
        <v>42399</v>
      </c>
      <c r="B40" s="9" t="s">
        <v>60</v>
      </c>
      <c r="C40" s="9">
        <v>1.36</v>
      </c>
      <c r="D40" s="9" t="s">
        <v>27</v>
      </c>
      <c r="E40" s="9" t="s">
        <v>9</v>
      </c>
      <c r="F40" s="5">
        <f t="shared" si="0"/>
        <v>-1</v>
      </c>
      <c r="G40" s="5">
        <f t="shared" si="6"/>
        <v>-2.1000000000000005</v>
      </c>
      <c r="I40" s="1"/>
    </row>
    <row r="41" spans="1:9" x14ac:dyDescent="0.25">
      <c r="A41" s="8">
        <v>42399</v>
      </c>
      <c r="B41" s="9" t="s">
        <v>61</v>
      </c>
      <c r="C41" s="9">
        <v>1.17</v>
      </c>
      <c r="D41" s="9" t="s">
        <v>17</v>
      </c>
      <c r="E41" s="9" t="s">
        <v>9</v>
      </c>
      <c r="F41" s="5">
        <f t="shared" si="0"/>
        <v>-1</v>
      </c>
      <c r="G41" s="5">
        <f t="shared" si="6"/>
        <v>-3.1000000000000005</v>
      </c>
      <c r="I41" s="1"/>
    </row>
    <row r="42" spans="1:9" x14ac:dyDescent="0.25">
      <c r="A42" s="8">
        <v>42400</v>
      </c>
      <c r="B42" s="9" t="s">
        <v>62</v>
      </c>
      <c r="C42" s="9">
        <v>1.19</v>
      </c>
      <c r="D42" s="9" t="s">
        <v>21</v>
      </c>
      <c r="E42" s="9" t="s">
        <v>15</v>
      </c>
      <c r="F42" s="5">
        <f t="shared" si="0"/>
        <v>0.18</v>
      </c>
      <c r="G42" s="5">
        <f t="shared" ref="G42:G46" si="7">F42+G41</f>
        <v>-2.9200000000000004</v>
      </c>
      <c r="I42" s="1"/>
    </row>
    <row r="43" spans="1:9" x14ac:dyDescent="0.25">
      <c r="A43" s="8">
        <v>42400</v>
      </c>
      <c r="B43" s="9" t="s">
        <v>63</v>
      </c>
      <c r="C43" s="9">
        <v>1.2</v>
      </c>
      <c r="D43" s="9" t="s">
        <v>21</v>
      </c>
      <c r="E43" s="9" t="s">
        <v>15</v>
      </c>
      <c r="F43" s="5">
        <f t="shared" si="0"/>
        <v>0.19</v>
      </c>
      <c r="G43" s="5">
        <f t="shared" si="7"/>
        <v>-2.7300000000000004</v>
      </c>
      <c r="I43" s="1"/>
    </row>
    <row r="44" spans="1:9" x14ac:dyDescent="0.25">
      <c r="A44" s="8">
        <v>42400</v>
      </c>
      <c r="B44" s="9" t="s">
        <v>64</v>
      </c>
      <c r="C44" s="9">
        <v>1.25</v>
      </c>
      <c r="D44" s="9" t="s">
        <v>47</v>
      </c>
      <c r="E44" s="9" t="s">
        <v>15</v>
      </c>
      <c r="F44" s="5">
        <f t="shared" si="0"/>
        <v>0.24</v>
      </c>
      <c r="G44" s="5">
        <f t="shared" si="7"/>
        <v>-2.4900000000000002</v>
      </c>
      <c r="I44" s="1"/>
    </row>
    <row r="45" spans="1:9" x14ac:dyDescent="0.25">
      <c r="A45" s="8">
        <v>42400</v>
      </c>
      <c r="B45" s="10" t="s">
        <v>65</v>
      </c>
      <c r="C45" s="9">
        <v>1.26</v>
      </c>
      <c r="D45" s="9" t="s">
        <v>12</v>
      </c>
      <c r="E45" s="9" t="s">
        <v>15</v>
      </c>
      <c r="F45" s="5">
        <f t="shared" si="0"/>
        <v>0.26</v>
      </c>
      <c r="G45" s="5">
        <f t="shared" si="7"/>
        <v>-2.2300000000000004</v>
      </c>
      <c r="I45" s="1"/>
    </row>
    <row r="46" spans="1:9" x14ac:dyDescent="0.25">
      <c r="A46" s="8">
        <v>42400</v>
      </c>
      <c r="B46" s="9" t="s">
        <v>66</v>
      </c>
      <c r="C46" s="9">
        <v>1.21</v>
      </c>
      <c r="D46" s="9" t="s">
        <v>12</v>
      </c>
      <c r="E46" s="9" t="s">
        <v>15</v>
      </c>
      <c r="F46" s="5">
        <f t="shared" si="0"/>
        <v>0.21</v>
      </c>
      <c r="G46" s="5">
        <f t="shared" si="7"/>
        <v>-2.0200000000000005</v>
      </c>
      <c r="I46" s="1"/>
    </row>
    <row r="47" spans="1:9" x14ac:dyDescent="0.25">
      <c r="A47" s="8">
        <v>42406</v>
      </c>
      <c r="B47" s="9" t="s">
        <v>67</v>
      </c>
      <c r="C47" s="9">
        <v>1.22</v>
      </c>
      <c r="D47" s="9" t="s">
        <v>47</v>
      </c>
      <c r="E47" s="9" t="s">
        <v>15</v>
      </c>
      <c r="F47" s="5">
        <f t="shared" si="0"/>
        <v>0.21</v>
      </c>
      <c r="G47" s="5">
        <f t="shared" ref="G47:G50" si="8">F47+G46</f>
        <v>-1.8100000000000005</v>
      </c>
      <c r="I47" s="1"/>
    </row>
    <row r="48" spans="1:9" x14ac:dyDescent="0.25">
      <c r="A48" s="8">
        <v>42406</v>
      </c>
      <c r="B48" s="9" t="s">
        <v>68</v>
      </c>
      <c r="C48" s="9">
        <v>1.29</v>
      </c>
      <c r="D48" s="9" t="s">
        <v>47</v>
      </c>
      <c r="E48" s="9" t="s">
        <v>15</v>
      </c>
      <c r="F48" s="5">
        <f t="shared" si="0"/>
        <v>0.28000000000000003</v>
      </c>
      <c r="G48" s="5">
        <f t="shared" si="8"/>
        <v>-1.5300000000000005</v>
      </c>
      <c r="I48" s="1"/>
    </row>
    <row r="49" spans="1:9" x14ac:dyDescent="0.25">
      <c r="A49" s="8">
        <v>42406</v>
      </c>
      <c r="B49" s="9" t="s">
        <v>69</v>
      </c>
      <c r="C49" s="9">
        <v>1.3</v>
      </c>
      <c r="D49" s="9" t="s">
        <v>12</v>
      </c>
      <c r="E49" s="9" t="s">
        <v>9</v>
      </c>
      <c r="F49" s="5">
        <f t="shared" si="0"/>
        <v>-1</v>
      </c>
      <c r="G49" s="5">
        <f t="shared" si="8"/>
        <v>-2.5300000000000002</v>
      </c>
      <c r="I49" s="1"/>
    </row>
    <row r="50" spans="1:9" x14ac:dyDescent="0.25">
      <c r="A50" s="8">
        <v>42406</v>
      </c>
      <c r="B50" s="9" t="s">
        <v>70</v>
      </c>
      <c r="C50" s="9">
        <v>1.36</v>
      </c>
      <c r="D50" s="9" t="s">
        <v>19</v>
      </c>
      <c r="E50" s="9" t="s">
        <v>15</v>
      </c>
      <c r="F50" s="5">
        <f t="shared" si="0"/>
        <v>0.36</v>
      </c>
      <c r="G50" s="5">
        <f t="shared" si="8"/>
        <v>-2.1700000000000004</v>
      </c>
      <c r="I50" s="1"/>
    </row>
    <row r="51" spans="1:9" x14ac:dyDescent="0.25">
      <c r="A51" s="8">
        <v>42407</v>
      </c>
      <c r="B51" s="9" t="s">
        <v>71</v>
      </c>
      <c r="C51" s="9">
        <v>1.44</v>
      </c>
      <c r="D51" s="9" t="s">
        <v>50</v>
      </c>
      <c r="E51" s="9" t="s">
        <v>15</v>
      </c>
      <c r="F51" s="5">
        <f t="shared" si="0"/>
        <v>0.44</v>
      </c>
      <c r="G51" s="5">
        <f t="shared" ref="G51:G56" si="9">F51+G50</f>
        <v>-1.7300000000000004</v>
      </c>
      <c r="I51" s="15"/>
    </row>
    <row r="52" spans="1:9" x14ac:dyDescent="0.25">
      <c r="A52" s="8">
        <v>42407</v>
      </c>
      <c r="B52" s="9" t="s">
        <v>72</v>
      </c>
      <c r="C52" s="9">
        <v>1.26</v>
      </c>
      <c r="D52" s="9" t="s">
        <v>12</v>
      </c>
      <c r="E52" s="9" t="s">
        <v>15</v>
      </c>
      <c r="F52" s="5">
        <f t="shared" si="0"/>
        <v>0.26</v>
      </c>
      <c r="G52" s="5">
        <f t="shared" si="9"/>
        <v>-1.4700000000000004</v>
      </c>
      <c r="I52" s="1"/>
    </row>
    <row r="53" spans="1:9" x14ac:dyDescent="0.25">
      <c r="A53" s="8">
        <v>42407</v>
      </c>
      <c r="B53" s="9" t="s">
        <v>73</v>
      </c>
      <c r="C53" s="9">
        <v>1.26</v>
      </c>
      <c r="D53" s="9" t="s">
        <v>12</v>
      </c>
      <c r="E53" s="9" t="s">
        <v>9</v>
      </c>
      <c r="F53" s="5">
        <f t="shared" si="0"/>
        <v>-1</v>
      </c>
      <c r="G53" s="5">
        <f t="shared" si="9"/>
        <v>-2.4700000000000006</v>
      </c>
      <c r="I53" s="1"/>
    </row>
    <row r="54" spans="1:9" x14ac:dyDescent="0.25">
      <c r="A54" s="8">
        <v>42407</v>
      </c>
      <c r="B54" s="9" t="s">
        <v>74</v>
      </c>
      <c r="C54" s="9">
        <v>1.18</v>
      </c>
      <c r="D54" s="9" t="s">
        <v>43</v>
      </c>
      <c r="E54" s="9" t="s">
        <v>15</v>
      </c>
      <c r="F54" s="5">
        <f t="shared" si="0"/>
        <v>0.18</v>
      </c>
      <c r="G54" s="5">
        <f t="shared" si="9"/>
        <v>-2.2900000000000005</v>
      </c>
      <c r="I54" s="1"/>
    </row>
    <row r="55" spans="1:9" x14ac:dyDescent="0.25">
      <c r="A55" s="8">
        <v>42407</v>
      </c>
      <c r="B55" s="9" t="s">
        <v>75</v>
      </c>
      <c r="C55" s="9">
        <v>1.27</v>
      </c>
      <c r="D55" s="9" t="s">
        <v>21</v>
      </c>
      <c r="E55" s="9" t="s">
        <v>15</v>
      </c>
      <c r="F55" s="5">
        <f t="shared" si="0"/>
        <v>0.26</v>
      </c>
      <c r="G55" s="5">
        <f t="shared" si="9"/>
        <v>-2.0300000000000002</v>
      </c>
      <c r="I55" s="1"/>
    </row>
    <row r="56" spans="1:9" x14ac:dyDescent="0.25">
      <c r="A56" s="8">
        <v>42407</v>
      </c>
      <c r="B56" s="9" t="s">
        <v>76</v>
      </c>
      <c r="C56" s="9">
        <v>1.2</v>
      </c>
      <c r="D56" s="9" t="s">
        <v>19</v>
      </c>
      <c r="E56" s="9" t="s">
        <v>15</v>
      </c>
      <c r="F56" s="5">
        <f t="shared" si="0"/>
        <v>0.2</v>
      </c>
      <c r="G56" s="5">
        <f t="shared" si="9"/>
        <v>-1.8300000000000003</v>
      </c>
      <c r="I56" s="1"/>
    </row>
    <row r="57" spans="1:9" x14ac:dyDescent="0.25">
      <c r="A57" s="8">
        <v>42413</v>
      </c>
      <c r="B57" s="9" t="s">
        <v>77</v>
      </c>
      <c r="C57" s="9">
        <v>1.88</v>
      </c>
      <c r="D57" s="9" t="s">
        <v>12</v>
      </c>
      <c r="E57" s="9" t="s">
        <v>15</v>
      </c>
      <c r="F57" s="5">
        <f t="shared" si="0"/>
        <v>0.88</v>
      </c>
      <c r="G57" s="5">
        <f t="shared" ref="G57:G66" si="10">F57+G56</f>
        <v>-0.95000000000000029</v>
      </c>
      <c r="I57" s="1"/>
    </row>
    <row r="58" spans="1:9" x14ac:dyDescent="0.25">
      <c r="A58" s="8">
        <v>42413</v>
      </c>
      <c r="B58" s="9" t="s">
        <v>78</v>
      </c>
      <c r="C58" s="9">
        <v>1.24</v>
      </c>
      <c r="D58" s="9" t="s">
        <v>12</v>
      </c>
      <c r="E58" s="9" t="s">
        <v>15</v>
      </c>
      <c r="F58" s="5">
        <f t="shared" si="0"/>
        <v>0.24</v>
      </c>
      <c r="G58" s="5">
        <f t="shared" si="10"/>
        <v>-0.7100000000000003</v>
      </c>
      <c r="I58" s="1"/>
    </row>
    <row r="59" spans="1:9" x14ac:dyDescent="0.25">
      <c r="A59" s="8">
        <v>42413</v>
      </c>
      <c r="B59" s="9" t="s">
        <v>79</v>
      </c>
      <c r="C59" s="9">
        <v>1.0900000000000001</v>
      </c>
      <c r="D59" s="9" t="s">
        <v>24</v>
      </c>
      <c r="E59" s="9" t="s">
        <v>9</v>
      </c>
      <c r="F59" s="5">
        <f t="shared" si="0"/>
        <v>-1</v>
      </c>
      <c r="G59" s="5">
        <f t="shared" si="10"/>
        <v>-1.7100000000000004</v>
      </c>
      <c r="I59" s="1"/>
    </row>
    <row r="60" spans="1:9" x14ac:dyDescent="0.25">
      <c r="A60" s="8">
        <v>42413</v>
      </c>
      <c r="B60" s="9" t="s">
        <v>80</v>
      </c>
      <c r="C60" s="9">
        <v>1.24</v>
      </c>
      <c r="D60" s="9" t="s">
        <v>21</v>
      </c>
      <c r="E60" s="9" t="s">
        <v>15</v>
      </c>
      <c r="F60" s="5">
        <f t="shared" si="0"/>
        <v>0.23</v>
      </c>
      <c r="G60" s="5">
        <f t="shared" si="10"/>
        <v>-1.4800000000000004</v>
      </c>
      <c r="I60" s="1"/>
    </row>
    <row r="61" spans="1:9" x14ac:dyDescent="0.25">
      <c r="A61" s="8">
        <v>42413</v>
      </c>
      <c r="B61" s="9" t="s">
        <v>81</v>
      </c>
      <c r="C61" s="9">
        <v>1.1299999999999999</v>
      </c>
      <c r="D61" s="9" t="s">
        <v>47</v>
      </c>
      <c r="E61" s="9" t="s">
        <v>15</v>
      </c>
      <c r="F61" s="5">
        <f t="shared" si="0"/>
        <v>0.13</v>
      </c>
      <c r="G61" s="5">
        <f t="shared" si="10"/>
        <v>-1.3500000000000005</v>
      </c>
      <c r="I61" s="1"/>
    </row>
    <row r="62" spans="1:9" x14ac:dyDescent="0.25">
      <c r="A62" s="8">
        <v>42413</v>
      </c>
      <c r="B62" s="9" t="s">
        <v>82</v>
      </c>
      <c r="C62" s="9">
        <v>1.37</v>
      </c>
      <c r="D62" s="9" t="s">
        <v>21</v>
      </c>
      <c r="E62" s="9" t="s">
        <v>9</v>
      </c>
      <c r="F62" s="5">
        <f t="shared" si="0"/>
        <v>-1</v>
      </c>
      <c r="G62" s="5">
        <f t="shared" si="10"/>
        <v>-2.3500000000000005</v>
      </c>
      <c r="I62" s="1"/>
    </row>
    <row r="63" spans="1:9" x14ac:dyDescent="0.25">
      <c r="A63" s="8">
        <v>42413</v>
      </c>
      <c r="B63" s="9" t="s">
        <v>84</v>
      </c>
      <c r="C63" s="9">
        <v>1.1499999999999999</v>
      </c>
      <c r="D63" s="9" t="s">
        <v>24</v>
      </c>
      <c r="E63" s="9" t="s">
        <v>15</v>
      </c>
      <c r="F63" s="5">
        <f t="shared" si="0"/>
        <v>0.15</v>
      </c>
      <c r="G63" s="5">
        <f t="shared" si="10"/>
        <v>-2.2000000000000006</v>
      </c>
      <c r="I63" s="1"/>
    </row>
    <row r="64" spans="1:9" x14ac:dyDescent="0.25">
      <c r="A64" s="8">
        <v>42414</v>
      </c>
      <c r="B64" s="9" t="s">
        <v>85</v>
      </c>
      <c r="C64" s="9">
        <v>1.5</v>
      </c>
      <c r="D64" s="9" t="s">
        <v>47</v>
      </c>
      <c r="E64" s="9" t="s">
        <v>9</v>
      </c>
      <c r="F64" s="5">
        <f t="shared" si="0"/>
        <v>-1</v>
      </c>
      <c r="G64" s="5">
        <f t="shared" si="10"/>
        <v>-3.2000000000000006</v>
      </c>
      <c r="I64" s="1"/>
    </row>
    <row r="65" spans="1:9" x14ac:dyDescent="0.25">
      <c r="A65" s="8">
        <v>42414</v>
      </c>
      <c r="B65" s="9" t="s">
        <v>86</v>
      </c>
      <c r="C65" s="9">
        <v>1.4</v>
      </c>
      <c r="D65" s="9" t="s">
        <v>27</v>
      </c>
      <c r="E65" s="9" t="s">
        <v>9</v>
      </c>
      <c r="F65" s="5">
        <f t="shared" si="0"/>
        <v>-1</v>
      </c>
      <c r="G65" s="5">
        <f t="shared" si="10"/>
        <v>-4.2000000000000011</v>
      </c>
      <c r="I65" s="1"/>
    </row>
    <row r="66" spans="1:9" x14ac:dyDescent="0.25">
      <c r="A66" s="8">
        <v>42414</v>
      </c>
      <c r="B66" s="9" t="s">
        <v>87</v>
      </c>
      <c r="C66" s="9">
        <v>1.22</v>
      </c>
      <c r="D66" s="9" t="s">
        <v>12</v>
      </c>
      <c r="E66" s="9" t="s">
        <v>15</v>
      </c>
      <c r="F66" s="5">
        <f t="shared" si="0"/>
        <v>0.22</v>
      </c>
      <c r="G66" s="5">
        <f t="shared" si="10"/>
        <v>-3.9800000000000009</v>
      </c>
      <c r="I66" s="1"/>
    </row>
    <row r="67" spans="1:9" x14ac:dyDescent="0.25">
      <c r="A67" s="8">
        <v>42420</v>
      </c>
      <c r="B67" s="9" t="s">
        <v>88</v>
      </c>
      <c r="C67" s="9">
        <v>1.17</v>
      </c>
      <c r="D67" s="9" t="s">
        <v>17</v>
      </c>
      <c r="E67" s="9" t="s">
        <v>15</v>
      </c>
      <c r="F67" s="5">
        <f t="shared" ref="F67:F76" si="11">ROUND(IF(E67="Yes",IF(D67="Betfair",(C67-1)*0.95,IF(D67="Betdaq",(C67-1)*0.97,(C67-1))),-1),2)</f>
        <v>0.17</v>
      </c>
      <c r="G67" s="5">
        <f t="shared" ref="G67:G76" si="12">F67+G66</f>
        <v>-3.8100000000000009</v>
      </c>
      <c r="I67" s="1"/>
    </row>
    <row r="68" spans="1:9" x14ac:dyDescent="0.25">
      <c r="A68" s="8">
        <v>42420</v>
      </c>
      <c r="B68" s="9" t="s">
        <v>89</v>
      </c>
      <c r="C68" s="9">
        <v>1.2</v>
      </c>
      <c r="D68" s="9" t="s">
        <v>12</v>
      </c>
      <c r="E68" s="9" t="s">
        <v>15</v>
      </c>
      <c r="F68" s="5">
        <f t="shared" si="11"/>
        <v>0.2</v>
      </c>
      <c r="G68" s="5">
        <f t="shared" si="12"/>
        <v>-3.6100000000000008</v>
      </c>
      <c r="I68" s="1"/>
    </row>
    <row r="69" spans="1:9" x14ac:dyDescent="0.25">
      <c r="A69" s="8">
        <v>42420</v>
      </c>
      <c r="B69" s="9" t="s">
        <v>90</v>
      </c>
      <c r="C69" s="9">
        <v>1.23</v>
      </c>
      <c r="D69" s="9" t="s">
        <v>12</v>
      </c>
      <c r="E69" s="9" t="s">
        <v>15</v>
      </c>
      <c r="F69" s="5">
        <f t="shared" si="11"/>
        <v>0.23</v>
      </c>
      <c r="G69" s="5">
        <f t="shared" si="12"/>
        <v>-3.3800000000000008</v>
      </c>
      <c r="I69" s="1"/>
    </row>
    <row r="70" spans="1:9" x14ac:dyDescent="0.25">
      <c r="A70" s="8">
        <v>42420</v>
      </c>
      <c r="B70" s="9" t="s">
        <v>91</v>
      </c>
      <c r="C70" s="9">
        <v>1.19</v>
      </c>
      <c r="D70" s="9" t="s">
        <v>92</v>
      </c>
      <c r="E70" s="9" t="s">
        <v>15</v>
      </c>
      <c r="F70" s="5">
        <f t="shared" si="11"/>
        <v>0.19</v>
      </c>
      <c r="G70" s="5">
        <f t="shared" si="12"/>
        <v>-3.1900000000000008</v>
      </c>
      <c r="I70" s="1"/>
    </row>
    <row r="71" spans="1:9" x14ac:dyDescent="0.25">
      <c r="A71" s="8">
        <v>42421</v>
      </c>
      <c r="B71" s="9" t="s">
        <v>93</v>
      </c>
      <c r="C71" s="9">
        <v>1.22</v>
      </c>
      <c r="D71" s="9" t="s">
        <v>19</v>
      </c>
      <c r="E71" s="9" t="s">
        <v>15</v>
      </c>
      <c r="F71" s="5">
        <f t="shared" si="11"/>
        <v>0.22</v>
      </c>
      <c r="G71" s="5">
        <f t="shared" si="12"/>
        <v>-2.9700000000000006</v>
      </c>
      <c r="I71" s="1"/>
    </row>
    <row r="72" spans="1:9" x14ac:dyDescent="0.25">
      <c r="A72" s="8">
        <v>42421</v>
      </c>
      <c r="B72" s="9" t="s">
        <v>94</v>
      </c>
      <c r="C72" s="9">
        <v>1.2</v>
      </c>
      <c r="D72" s="9" t="s">
        <v>27</v>
      </c>
      <c r="E72" s="9" t="s">
        <v>15</v>
      </c>
      <c r="F72" s="5">
        <f t="shared" si="11"/>
        <v>0.2</v>
      </c>
      <c r="G72" s="5">
        <f t="shared" si="12"/>
        <v>-2.7700000000000005</v>
      </c>
      <c r="I72" s="1"/>
    </row>
    <row r="73" spans="1:9" x14ac:dyDescent="0.25">
      <c r="A73" s="8">
        <v>42421</v>
      </c>
      <c r="B73" s="9" t="s">
        <v>95</v>
      </c>
      <c r="C73" s="9">
        <v>1.29</v>
      </c>
      <c r="D73" s="9" t="s">
        <v>43</v>
      </c>
      <c r="E73" s="9" t="s">
        <v>15</v>
      </c>
      <c r="F73" s="5">
        <f t="shared" si="11"/>
        <v>0.28999999999999998</v>
      </c>
      <c r="G73" s="5">
        <f t="shared" si="12"/>
        <v>-2.4800000000000004</v>
      </c>
      <c r="I73" s="1"/>
    </row>
    <row r="74" spans="1:9" x14ac:dyDescent="0.25">
      <c r="A74" s="8">
        <v>42421</v>
      </c>
      <c r="B74" s="9" t="s">
        <v>96</v>
      </c>
      <c r="C74" s="9">
        <v>1.22</v>
      </c>
      <c r="D74" s="9" t="s">
        <v>19</v>
      </c>
      <c r="E74" s="9" t="s">
        <v>15</v>
      </c>
      <c r="F74" s="5">
        <f t="shared" si="11"/>
        <v>0.22</v>
      </c>
      <c r="G74" s="5">
        <f t="shared" si="12"/>
        <v>-2.2600000000000002</v>
      </c>
      <c r="I74" s="1"/>
    </row>
    <row r="75" spans="1:9" x14ac:dyDescent="0.25">
      <c r="A75" s="8">
        <v>42421</v>
      </c>
      <c r="B75" s="9" t="s">
        <v>97</v>
      </c>
      <c r="C75" s="9">
        <v>1.21</v>
      </c>
      <c r="D75" s="9" t="s">
        <v>21</v>
      </c>
      <c r="E75" s="9" t="s">
        <v>15</v>
      </c>
      <c r="F75" s="5">
        <f t="shared" si="11"/>
        <v>0.2</v>
      </c>
      <c r="G75" s="5">
        <f t="shared" si="12"/>
        <v>-2.06</v>
      </c>
      <c r="I75" s="1"/>
    </row>
    <row r="76" spans="1:9" x14ac:dyDescent="0.25">
      <c r="A76" s="8">
        <v>42421</v>
      </c>
      <c r="B76" s="9" t="s">
        <v>98</v>
      </c>
      <c r="C76" s="9">
        <v>1.22</v>
      </c>
      <c r="D76" s="9" t="s">
        <v>12</v>
      </c>
      <c r="E76" s="9" t="s">
        <v>15</v>
      </c>
      <c r="F76" s="5">
        <f t="shared" si="11"/>
        <v>0.22</v>
      </c>
      <c r="G76" s="5">
        <f t="shared" si="12"/>
        <v>-1.84</v>
      </c>
      <c r="I76" s="1"/>
    </row>
    <row r="77" spans="1:9" x14ac:dyDescent="0.25">
      <c r="A77" s="8"/>
      <c r="G77" s="5"/>
      <c r="I77" s="1"/>
    </row>
    <row r="78" spans="1:9" x14ac:dyDescent="0.25">
      <c r="E78" s="20"/>
    </row>
    <row r="79" spans="1:9" x14ac:dyDescent="0.25">
      <c r="E79" s="9" t="s">
        <v>5</v>
      </c>
      <c r="F79" s="5">
        <f>SUM(F2:F78)</f>
        <v>-1.84</v>
      </c>
    </row>
    <row r="80" spans="1:9" x14ac:dyDescent="0.25">
      <c r="E80" s="9" t="s">
        <v>99</v>
      </c>
      <c r="F80" s="5">
        <f>COUNT(F2:F78)</f>
        <v>75</v>
      </c>
    </row>
    <row r="81" spans="5:6" x14ac:dyDescent="0.25">
      <c r="E81" s="9" t="s">
        <v>100</v>
      </c>
      <c r="F81" s="5">
        <f>COUNTIF(F2:F78,"&gt;0")</f>
        <v>59</v>
      </c>
    </row>
    <row r="82" spans="5:6" x14ac:dyDescent="0.25">
      <c r="E82" s="9" t="s">
        <v>101</v>
      </c>
      <c r="F82" s="11">
        <f>F81/F80</f>
        <v>0.78666666666666663</v>
      </c>
    </row>
    <row r="83" spans="5:6" x14ac:dyDescent="0.25">
      <c r="E83" s="9" t="s">
        <v>102</v>
      </c>
      <c r="F83" s="12">
        <f>F79/F80</f>
        <v>-2.4533333333333334E-2</v>
      </c>
    </row>
    <row r="84" spans="5:6" x14ac:dyDescent="0.25">
      <c r="E84" s="9" t="s">
        <v>103</v>
      </c>
      <c r="F84" s="14">
        <f>((SUM(C2:C78)-F80)/F80)+1</f>
        <v>1.2484</v>
      </c>
    </row>
    <row r="96" spans="5:6" x14ac:dyDescent="0.25">
      <c r="F96" s="5">
        <f>0.6*0.95</f>
        <v>0.56999999999999995</v>
      </c>
    </row>
  </sheetData>
  <autoFilter ref="D1:D111"/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workbookViewId="0">
      <selection activeCell="J24" sqref="J24"/>
    </sheetView>
  </sheetViews>
  <sheetFormatPr defaultRowHeight="15" x14ac:dyDescent="0.25"/>
  <cols>
    <col min="1" max="1" width="22.140625" style="9" customWidth="1"/>
    <col min="2" max="2" width="35.5703125" style="9" bestFit="1" customWidth="1"/>
    <col min="3" max="5" width="22.140625" style="9" customWidth="1"/>
    <col min="6" max="6" width="22.140625" style="5" customWidth="1"/>
    <col min="7" max="7" width="9.140625" style="6"/>
  </cols>
  <sheetData>
    <row r="1" spans="1:9" s="3" customFormat="1" x14ac:dyDescent="0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4" t="s">
        <v>5</v>
      </c>
      <c r="G1" s="4" t="s">
        <v>108</v>
      </c>
      <c r="I1" s="2"/>
    </row>
    <row r="2" spans="1:9" s="19" customFormat="1" x14ac:dyDescent="0.25">
      <c r="A2" s="16"/>
      <c r="B2" s="17"/>
      <c r="C2" s="17"/>
      <c r="D2" s="17"/>
      <c r="E2" s="17"/>
      <c r="F2" s="21" t="s">
        <v>109</v>
      </c>
      <c r="G2" s="18">
        <v>-1.71</v>
      </c>
      <c r="I2" s="15"/>
    </row>
    <row r="3" spans="1:9" x14ac:dyDescent="0.25">
      <c r="A3" s="8">
        <v>42399</v>
      </c>
      <c r="B3" s="9" t="s">
        <v>57</v>
      </c>
      <c r="C3" s="9">
        <v>1.17</v>
      </c>
      <c r="D3" s="9" t="s">
        <v>24</v>
      </c>
      <c r="E3" s="9" t="s">
        <v>15</v>
      </c>
      <c r="F3" s="5">
        <f t="shared" ref="F3:F32" si="0">ROUND(IF(E3="Yes",IF(D3="Betfair",(C3-1)*0.95,IF(D3="Betdaq",(C3-1)*0.97,(C3-1))),-1),2)</f>
        <v>0.17</v>
      </c>
      <c r="G3" s="5">
        <f t="shared" ref="G3:G33" si="1">F3+G2</f>
        <v>-1.54</v>
      </c>
      <c r="I3" s="1"/>
    </row>
    <row r="4" spans="1:9" x14ac:dyDescent="0.25">
      <c r="A4" s="8">
        <v>42399</v>
      </c>
      <c r="B4" s="9" t="s">
        <v>58</v>
      </c>
      <c r="C4" s="9">
        <v>1.21</v>
      </c>
      <c r="D4" s="9" t="s">
        <v>12</v>
      </c>
      <c r="E4" s="9" t="s">
        <v>15</v>
      </c>
      <c r="F4" s="5">
        <f t="shared" si="0"/>
        <v>0.21</v>
      </c>
      <c r="G4" s="5">
        <f t="shared" si="1"/>
        <v>-1.33</v>
      </c>
      <c r="I4" s="1"/>
    </row>
    <row r="5" spans="1:9" x14ac:dyDescent="0.25">
      <c r="A5" s="8">
        <v>42399</v>
      </c>
      <c r="B5" s="9" t="s">
        <v>59</v>
      </c>
      <c r="C5" s="9">
        <v>1.24</v>
      </c>
      <c r="D5" s="9" t="s">
        <v>21</v>
      </c>
      <c r="E5" s="9" t="s">
        <v>15</v>
      </c>
      <c r="F5" s="5">
        <f t="shared" si="0"/>
        <v>0.23</v>
      </c>
      <c r="G5" s="5">
        <f t="shared" si="1"/>
        <v>-1.1000000000000001</v>
      </c>
      <c r="I5" s="1"/>
    </row>
    <row r="6" spans="1:9" x14ac:dyDescent="0.25">
      <c r="A6" s="8">
        <v>42399</v>
      </c>
      <c r="B6" s="9" t="s">
        <v>60</v>
      </c>
      <c r="C6" s="9">
        <v>1.36</v>
      </c>
      <c r="D6" s="9" t="s">
        <v>27</v>
      </c>
      <c r="E6" s="9" t="s">
        <v>9</v>
      </c>
      <c r="F6" s="5">
        <f t="shared" si="0"/>
        <v>-1</v>
      </c>
      <c r="G6" s="5">
        <f t="shared" si="1"/>
        <v>-2.1</v>
      </c>
      <c r="I6" s="1"/>
    </row>
    <row r="7" spans="1:9" x14ac:dyDescent="0.25">
      <c r="A7" s="8">
        <v>42399</v>
      </c>
      <c r="B7" s="9" t="s">
        <v>61</v>
      </c>
      <c r="C7" s="9">
        <v>1.17</v>
      </c>
      <c r="D7" s="9" t="s">
        <v>17</v>
      </c>
      <c r="E7" s="9" t="s">
        <v>9</v>
      </c>
      <c r="F7" s="5">
        <f t="shared" si="0"/>
        <v>-1</v>
      </c>
      <c r="G7" s="5">
        <f t="shared" si="1"/>
        <v>-3.1</v>
      </c>
      <c r="I7" s="1"/>
    </row>
    <row r="8" spans="1:9" x14ac:dyDescent="0.25">
      <c r="A8" s="8">
        <v>42400</v>
      </c>
      <c r="B8" s="9" t="s">
        <v>62</v>
      </c>
      <c r="C8" s="9">
        <v>1.19</v>
      </c>
      <c r="D8" s="9" t="s">
        <v>21</v>
      </c>
      <c r="E8" s="9" t="s">
        <v>15</v>
      </c>
      <c r="F8" s="5">
        <f t="shared" si="0"/>
        <v>0.18</v>
      </c>
      <c r="G8" s="5">
        <f t="shared" si="1"/>
        <v>-2.92</v>
      </c>
      <c r="I8" s="1"/>
    </row>
    <row r="9" spans="1:9" x14ac:dyDescent="0.25">
      <c r="A9" s="8">
        <v>42400</v>
      </c>
      <c r="B9" s="9" t="s">
        <v>63</v>
      </c>
      <c r="C9" s="9">
        <v>1.2</v>
      </c>
      <c r="D9" s="9" t="s">
        <v>21</v>
      </c>
      <c r="E9" s="9" t="s">
        <v>15</v>
      </c>
      <c r="F9" s="5">
        <f t="shared" si="0"/>
        <v>0.19</v>
      </c>
      <c r="G9" s="5">
        <f t="shared" si="1"/>
        <v>-2.73</v>
      </c>
      <c r="I9" s="1"/>
    </row>
    <row r="10" spans="1:9" x14ac:dyDescent="0.25">
      <c r="A10" s="8">
        <v>42400</v>
      </c>
      <c r="B10" s="9" t="s">
        <v>64</v>
      </c>
      <c r="C10" s="9">
        <v>1.25</v>
      </c>
      <c r="D10" s="9" t="s">
        <v>47</v>
      </c>
      <c r="E10" s="9" t="s">
        <v>15</v>
      </c>
      <c r="F10" s="5">
        <f t="shared" si="0"/>
        <v>0.24</v>
      </c>
      <c r="G10" s="5">
        <f t="shared" si="1"/>
        <v>-2.4900000000000002</v>
      </c>
      <c r="I10" s="1"/>
    </row>
    <row r="11" spans="1:9" x14ac:dyDescent="0.25">
      <c r="A11" s="8">
        <v>42400</v>
      </c>
      <c r="B11" s="10" t="s">
        <v>65</v>
      </c>
      <c r="C11" s="9">
        <v>1.26</v>
      </c>
      <c r="D11" s="9" t="s">
        <v>12</v>
      </c>
      <c r="E11" s="9" t="s">
        <v>15</v>
      </c>
      <c r="F11" s="5">
        <f t="shared" si="0"/>
        <v>0.26</v>
      </c>
      <c r="G11" s="5">
        <f t="shared" si="1"/>
        <v>-2.2300000000000004</v>
      </c>
      <c r="I11" s="1"/>
    </row>
    <row r="12" spans="1:9" x14ac:dyDescent="0.25">
      <c r="A12" s="8">
        <v>42400</v>
      </c>
      <c r="B12" s="9" t="s">
        <v>66</v>
      </c>
      <c r="C12" s="9">
        <v>1.21</v>
      </c>
      <c r="D12" s="9" t="s">
        <v>12</v>
      </c>
      <c r="E12" s="9" t="s">
        <v>15</v>
      </c>
      <c r="F12" s="5">
        <f t="shared" si="0"/>
        <v>0.21</v>
      </c>
      <c r="G12" s="5">
        <f t="shared" si="1"/>
        <v>-2.0200000000000005</v>
      </c>
      <c r="I12" s="1"/>
    </row>
    <row r="13" spans="1:9" x14ac:dyDescent="0.25">
      <c r="A13" s="8">
        <v>42406</v>
      </c>
      <c r="B13" s="9" t="s">
        <v>67</v>
      </c>
      <c r="C13" s="9">
        <v>1.22</v>
      </c>
      <c r="D13" s="9" t="s">
        <v>47</v>
      </c>
      <c r="E13" s="9" t="s">
        <v>15</v>
      </c>
      <c r="F13" s="5">
        <f t="shared" si="0"/>
        <v>0.21</v>
      </c>
      <c r="G13" s="5">
        <f t="shared" si="1"/>
        <v>-1.8100000000000005</v>
      </c>
      <c r="I13" s="1"/>
    </row>
    <row r="14" spans="1:9" x14ac:dyDescent="0.25">
      <c r="A14" s="8">
        <v>42406</v>
      </c>
      <c r="B14" s="9" t="s">
        <v>68</v>
      </c>
      <c r="C14" s="9">
        <v>1.29</v>
      </c>
      <c r="D14" s="9" t="s">
        <v>47</v>
      </c>
      <c r="E14" s="9" t="s">
        <v>15</v>
      </c>
      <c r="F14" s="5">
        <f t="shared" si="0"/>
        <v>0.28000000000000003</v>
      </c>
      <c r="G14" s="5">
        <f t="shared" si="1"/>
        <v>-1.5300000000000005</v>
      </c>
      <c r="I14" s="1"/>
    </row>
    <row r="15" spans="1:9" x14ac:dyDescent="0.25">
      <c r="A15" s="8">
        <v>42406</v>
      </c>
      <c r="B15" s="9" t="s">
        <v>69</v>
      </c>
      <c r="C15" s="9">
        <v>1.3</v>
      </c>
      <c r="D15" s="9" t="s">
        <v>12</v>
      </c>
      <c r="E15" s="9" t="s">
        <v>9</v>
      </c>
      <c r="F15" s="5">
        <f t="shared" si="0"/>
        <v>-1</v>
      </c>
      <c r="G15" s="5">
        <f t="shared" si="1"/>
        <v>-2.5300000000000002</v>
      </c>
      <c r="I15" s="1"/>
    </row>
    <row r="16" spans="1:9" x14ac:dyDescent="0.25">
      <c r="A16" s="8">
        <v>42406</v>
      </c>
      <c r="B16" s="9" t="s">
        <v>70</v>
      </c>
      <c r="C16" s="9">
        <v>1.36</v>
      </c>
      <c r="D16" s="9" t="s">
        <v>19</v>
      </c>
      <c r="E16" s="9" t="s">
        <v>15</v>
      </c>
      <c r="F16" s="5">
        <f t="shared" si="0"/>
        <v>0.36</v>
      </c>
      <c r="G16" s="5">
        <f t="shared" si="1"/>
        <v>-2.1700000000000004</v>
      </c>
      <c r="I16" s="1"/>
    </row>
    <row r="17" spans="1:9" x14ac:dyDescent="0.25">
      <c r="A17" s="8">
        <v>42407</v>
      </c>
      <c r="B17" s="9" t="s">
        <v>71</v>
      </c>
      <c r="C17" s="9">
        <v>1.44</v>
      </c>
      <c r="D17" s="9" t="s">
        <v>50</v>
      </c>
      <c r="E17" s="9" t="s">
        <v>15</v>
      </c>
      <c r="F17" s="5">
        <f t="shared" si="0"/>
        <v>0.44</v>
      </c>
      <c r="G17" s="5">
        <f t="shared" si="1"/>
        <v>-1.7300000000000004</v>
      </c>
      <c r="I17" s="15"/>
    </row>
    <row r="18" spans="1:9" x14ac:dyDescent="0.25">
      <c r="A18" s="8">
        <v>42407</v>
      </c>
      <c r="B18" s="9" t="s">
        <v>72</v>
      </c>
      <c r="C18" s="9">
        <v>1.26</v>
      </c>
      <c r="D18" s="9" t="s">
        <v>12</v>
      </c>
      <c r="E18" s="9" t="s">
        <v>15</v>
      </c>
      <c r="F18" s="5">
        <f t="shared" si="0"/>
        <v>0.26</v>
      </c>
      <c r="G18" s="5">
        <f t="shared" si="1"/>
        <v>-1.4700000000000004</v>
      </c>
      <c r="I18" s="1"/>
    </row>
    <row r="19" spans="1:9" x14ac:dyDescent="0.25">
      <c r="A19" s="8">
        <v>42407</v>
      </c>
      <c r="B19" s="9" t="s">
        <v>73</v>
      </c>
      <c r="C19" s="9">
        <v>1.26</v>
      </c>
      <c r="D19" s="9" t="s">
        <v>12</v>
      </c>
      <c r="E19" s="9" t="s">
        <v>9</v>
      </c>
      <c r="F19" s="5">
        <f t="shared" si="0"/>
        <v>-1</v>
      </c>
      <c r="G19" s="5">
        <f t="shared" si="1"/>
        <v>-2.4700000000000006</v>
      </c>
      <c r="I19" s="1"/>
    </row>
    <row r="20" spans="1:9" x14ac:dyDescent="0.25">
      <c r="A20" s="8">
        <v>42407</v>
      </c>
      <c r="B20" s="9" t="s">
        <v>74</v>
      </c>
      <c r="C20" s="9">
        <v>1.18</v>
      </c>
      <c r="D20" s="9" t="s">
        <v>43</v>
      </c>
      <c r="E20" s="9" t="s">
        <v>15</v>
      </c>
      <c r="F20" s="5">
        <f t="shared" si="0"/>
        <v>0.18</v>
      </c>
      <c r="G20" s="5">
        <f t="shared" si="1"/>
        <v>-2.2900000000000005</v>
      </c>
      <c r="I20" s="1"/>
    </row>
    <row r="21" spans="1:9" x14ac:dyDescent="0.25">
      <c r="A21" s="8">
        <v>42407</v>
      </c>
      <c r="B21" s="9" t="s">
        <v>75</v>
      </c>
      <c r="C21" s="9">
        <v>1.27</v>
      </c>
      <c r="D21" s="9" t="s">
        <v>21</v>
      </c>
      <c r="E21" s="9" t="s">
        <v>15</v>
      </c>
      <c r="F21" s="5">
        <f t="shared" si="0"/>
        <v>0.26</v>
      </c>
      <c r="G21" s="5">
        <f t="shared" si="1"/>
        <v>-2.0300000000000002</v>
      </c>
      <c r="I21" s="1"/>
    </row>
    <row r="22" spans="1:9" x14ac:dyDescent="0.25">
      <c r="A22" s="8">
        <v>42407</v>
      </c>
      <c r="B22" s="9" t="s">
        <v>76</v>
      </c>
      <c r="C22" s="9">
        <v>1.2</v>
      </c>
      <c r="D22" s="9" t="s">
        <v>19</v>
      </c>
      <c r="E22" s="9" t="s">
        <v>15</v>
      </c>
      <c r="F22" s="5">
        <f t="shared" si="0"/>
        <v>0.2</v>
      </c>
      <c r="G22" s="5">
        <f t="shared" si="1"/>
        <v>-1.8300000000000003</v>
      </c>
      <c r="I22" s="1"/>
    </row>
    <row r="23" spans="1:9" x14ac:dyDescent="0.25">
      <c r="A23" s="8">
        <v>42413</v>
      </c>
      <c r="B23" s="9" t="s">
        <v>77</v>
      </c>
      <c r="C23" s="9">
        <v>1.88</v>
      </c>
      <c r="D23" s="9" t="s">
        <v>12</v>
      </c>
      <c r="E23" s="9" t="s">
        <v>15</v>
      </c>
      <c r="F23" s="5">
        <f t="shared" si="0"/>
        <v>0.88</v>
      </c>
      <c r="G23" s="5">
        <f t="shared" si="1"/>
        <v>-0.95000000000000029</v>
      </c>
      <c r="I23" s="1"/>
    </row>
    <row r="24" spans="1:9" x14ac:dyDescent="0.25">
      <c r="A24" s="8">
        <v>42413</v>
      </c>
      <c r="B24" s="9" t="s">
        <v>78</v>
      </c>
      <c r="C24" s="9">
        <v>1.24</v>
      </c>
      <c r="D24" s="9" t="s">
        <v>12</v>
      </c>
      <c r="E24" s="9" t="s">
        <v>15</v>
      </c>
      <c r="F24" s="5">
        <f t="shared" si="0"/>
        <v>0.24</v>
      </c>
      <c r="G24" s="5">
        <f t="shared" si="1"/>
        <v>-0.7100000000000003</v>
      </c>
      <c r="I24" s="1"/>
    </row>
    <row r="25" spans="1:9" x14ac:dyDescent="0.25">
      <c r="A25" s="8">
        <v>42413</v>
      </c>
      <c r="B25" s="9" t="s">
        <v>79</v>
      </c>
      <c r="C25" s="9">
        <v>1.0900000000000001</v>
      </c>
      <c r="D25" s="9" t="s">
        <v>24</v>
      </c>
      <c r="E25" s="9" t="s">
        <v>9</v>
      </c>
      <c r="F25" s="5">
        <f t="shared" si="0"/>
        <v>-1</v>
      </c>
      <c r="G25" s="5">
        <f t="shared" si="1"/>
        <v>-1.7100000000000004</v>
      </c>
      <c r="I25" s="1"/>
    </row>
    <row r="26" spans="1:9" x14ac:dyDescent="0.25">
      <c r="A26" s="8">
        <v>42413</v>
      </c>
      <c r="B26" s="9" t="s">
        <v>80</v>
      </c>
      <c r="C26" s="9">
        <v>1.24</v>
      </c>
      <c r="D26" s="9" t="s">
        <v>21</v>
      </c>
      <c r="E26" s="9" t="s">
        <v>15</v>
      </c>
      <c r="F26" s="5">
        <f t="shared" si="0"/>
        <v>0.23</v>
      </c>
      <c r="G26" s="5">
        <f t="shared" si="1"/>
        <v>-1.4800000000000004</v>
      </c>
      <c r="I26" s="1"/>
    </row>
    <row r="27" spans="1:9" x14ac:dyDescent="0.25">
      <c r="A27" s="8">
        <v>42413</v>
      </c>
      <c r="B27" s="9" t="s">
        <v>81</v>
      </c>
      <c r="C27" s="9">
        <v>1.1299999999999999</v>
      </c>
      <c r="D27" s="9" t="s">
        <v>47</v>
      </c>
      <c r="E27" s="9" t="s">
        <v>15</v>
      </c>
      <c r="F27" s="5">
        <f t="shared" si="0"/>
        <v>0.13</v>
      </c>
      <c r="G27" s="5">
        <f t="shared" si="1"/>
        <v>-1.3500000000000005</v>
      </c>
      <c r="I27" s="1"/>
    </row>
    <row r="28" spans="1:9" x14ac:dyDescent="0.25">
      <c r="A28" s="8">
        <v>42413</v>
      </c>
      <c r="B28" s="9" t="s">
        <v>82</v>
      </c>
      <c r="C28" s="9">
        <v>1.37</v>
      </c>
      <c r="D28" s="9" t="s">
        <v>21</v>
      </c>
      <c r="E28" s="9" t="s">
        <v>9</v>
      </c>
      <c r="F28" s="5">
        <f t="shared" si="0"/>
        <v>-1</v>
      </c>
      <c r="G28" s="5">
        <f t="shared" si="1"/>
        <v>-2.3500000000000005</v>
      </c>
      <c r="I28" s="1" t="s">
        <v>83</v>
      </c>
    </row>
    <row r="29" spans="1:9" x14ac:dyDescent="0.25">
      <c r="A29" s="8">
        <v>42413</v>
      </c>
      <c r="B29" s="9" t="s">
        <v>84</v>
      </c>
      <c r="C29" s="9">
        <v>1.1499999999999999</v>
      </c>
      <c r="D29" s="9" t="s">
        <v>24</v>
      </c>
      <c r="E29" s="9" t="s">
        <v>15</v>
      </c>
      <c r="F29" s="5">
        <f t="shared" si="0"/>
        <v>0.15</v>
      </c>
      <c r="G29" s="5">
        <f t="shared" si="1"/>
        <v>-2.2000000000000006</v>
      </c>
      <c r="I29" s="1"/>
    </row>
    <row r="30" spans="1:9" x14ac:dyDescent="0.25">
      <c r="A30" s="8">
        <v>42414</v>
      </c>
      <c r="B30" s="9" t="s">
        <v>85</v>
      </c>
      <c r="C30" s="9">
        <v>1.5</v>
      </c>
      <c r="D30" s="9" t="s">
        <v>47</v>
      </c>
      <c r="E30" s="9" t="s">
        <v>9</v>
      </c>
      <c r="F30" s="5">
        <f t="shared" si="0"/>
        <v>-1</v>
      </c>
      <c r="G30" s="5">
        <f t="shared" si="1"/>
        <v>-3.2000000000000006</v>
      </c>
      <c r="I30" s="1"/>
    </row>
    <row r="31" spans="1:9" x14ac:dyDescent="0.25">
      <c r="A31" s="8">
        <v>42414</v>
      </c>
      <c r="B31" s="9" t="s">
        <v>86</v>
      </c>
      <c r="C31" s="9">
        <v>1.4</v>
      </c>
      <c r="D31" s="9" t="s">
        <v>27</v>
      </c>
      <c r="E31" s="9" t="s">
        <v>9</v>
      </c>
      <c r="F31" s="5">
        <f t="shared" si="0"/>
        <v>-1</v>
      </c>
      <c r="G31" s="5">
        <f t="shared" si="1"/>
        <v>-4.2000000000000011</v>
      </c>
      <c r="I31" s="1"/>
    </row>
    <row r="32" spans="1:9" x14ac:dyDescent="0.25">
      <c r="A32" s="8">
        <v>42414</v>
      </c>
      <c r="B32" s="9" t="s">
        <v>87</v>
      </c>
      <c r="C32" s="9">
        <v>1.22</v>
      </c>
      <c r="D32" s="9" t="s">
        <v>12</v>
      </c>
      <c r="E32" s="9" t="s">
        <v>15</v>
      </c>
      <c r="F32" s="5">
        <f t="shared" si="0"/>
        <v>0.22</v>
      </c>
      <c r="G32" s="5">
        <f t="shared" si="1"/>
        <v>-3.9800000000000009</v>
      </c>
      <c r="I32" s="1"/>
    </row>
    <row r="33" spans="1:9" x14ac:dyDescent="0.25">
      <c r="A33" s="8">
        <v>42420</v>
      </c>
      <c r="B33" s="9" t="s">
        <v>88</v>
      </c>
      <c r="C33" s="9">
        <v>1.17</v>
      </c>
      <c r="D33" s="9" t="s">
        <v>17</v>
      </c>
      <c r="E33" s="9" t="s">
        <v>15</v>
      </c>
      <c r="F33" s="5">
        <f t="shared" ref="F33:F42" si="2">ROUND(IF(E33="Yes",IF(D33="Betfair",(C33-1)*0.95,IF(D33="Betdaq",(C33-1)*0.97,(C33-1))),-1),2)</f>
        <v>0.17</v>
      </c>
      <c r="G33" s="5">
        <f t="shared" si="1"/>
        <v>-3.8100000000000009</v>
      </c>
      <c r="I33" s="1"/>
    </row>
    <row r="34" spans="1:9" x14ac:dyDescent="0.25">
      <c r="A34" s="8">
        <v>42420</v>
      </c>
      <c r="B34" s="9" t="s">
        <v>89</v>
      </c>
      <c r="C34" s="9">
        <v>1.2</v>
      </c>
      <c r="D34" s="9" t="s">
        <v>12</v>
      </c>
      <c r="E34" s="9" t="s">
        <v>15</v>
      </c>
      <c r="F34" s="5">
        <f t="shared" si="2"/>
        <v>0.2</v>
      </c>
      <c r="G34" s="5">
        <f t="shared" ref="G34:G42" si="3">F34+G33</f>
        <v>-3.6100000000000008</v>
      </c>
      <c r="I34" s="1"/>
    </row>
    <row r="35" spans="1:9" x14ac:dyDescent="0.25">
      <c r="A35" s="8">
        <v>42420</v>
      </c>
      <c r="B35" s="9" t="s">
        <v>90</v>
      </c>
      <c r="C35" s="9">
        <v>1.23</v>
      </c>
      <c r="D35" s="9" t="s">
        <v>12</v>
      </c>
      <c r="E35" s="9" t="s">
        <v>15</v>
      </c>
      <c r="F35" s="5">
        <f t="shared" si="2"/>
        <v>0.23</v>
      </c>
      <c r="G35" s="5">
        <f t="shared" si="3"/>
        <v>-3.3800000000000008</v>
      </c>
      <c r="I35" s="1"/>
    </row>
    <row r="36" spans="1:9" x14ac:dyDescent="0.25">
      <c r="A36" s="8">
        <v>42420</v>
      </c>
      <c r="B36" s="9" t="s">
        <v>91</v>
      </c>
      <c r="C36" s="9">
        <v>1.19</v>
      </c>
      <c r="D36" s="9" t="s">
        <v>92</v>
      </c>
      <c r="E36" s="9" t="s">
        <v>15</v>
      </c>
      <c r="F36" s="5">
        <f t="shared" si="2"/>
        <v>0.19</v>
      </c>
      <c r="G36" s="5">
        <f t="shared" si="3"/>
        <v>-3.1900000000000008</v>
      </c>
      <c r="I36" s="1"/>
    </row>
    <row r="37" spans="1:9" x14ac:dyDescent="0.25">
      <c r="A37" s="8">
        <v>42421</v>
      </c>
      <c r="B37" s="9" t="s">
        <v>93</v>
      </c>
      <c r="C37" s="9">
        <v>1.22</v>
      </c>
      <c r="D37" s="9" t="s">
        <v>19</v>
      </c>
      <c r="E37" s="9" t="s">
        <v>15</v>
      </c>
      <c r="F37" s="5">
        <f t="shared" si="2"/>
        <v>0.22</v>
      </c>
      <c r="G37" s="5">
        <f t="shared" si="3"/>
        <v>-2.9700000000000006</v>
      </c>
      <c r="I37" s="1"/>
    </row>
    <row r="38" spans="1:9" x14ac:dyDescent="0.25">
      <c r="A38" s="8">
        <v>42421</v>
      </c>
      <c r="B38" s="9" t="s">
        <v>94</v>
      </c>
      <c r="C38" s="9">
        <v>1.2</v>
      </c>
      <c r="D38" s="9" t="s">
        <v>27</v>
      </c>
      <c r="E38" s="9" t="s">
        <v>15</v>
      </c>
      <c r="F38" s="5">
        <f t="shared" si="2"/>
        <v>0.2</v>
      </c>
      <c r="G38" s="5">
        <f t="shared" si="3"/>
        <v>-2.7700000000000005</v>
      </c>
      <c r="I38" s="1"/>
    </row>
    <row r="39" spans="1:9" x14ac:dyDescent="0.25">
      <c r="A39" s="8">
        <v>42421</v>
      </c>
      <c r="B39" s="9" t="s">
        <v>95</v>
      </c>
      <c r="C39" s="9">
        <v>1.29</v>
      </c>
      <c r="D39" s="9" t="s">
        <v>43</v>
      </c>
      <c r="E39" s="9" t="s">
        <v>15</v>
      </c>
      <c r="F39" s="5">
        <f t="shared" si="2"/>
        <v>0.28999999999999998</v>
      </c>
      <c r="G39" s="5">
        <f t="shared" si="3"/>
        <v>-2.4800000000000004</v>
      </c>
      <c r="I39" s="1"/>
    </row>
    <row r="40" spans="1:9" x14ac:dyDescent="0.25">
      <c r="A40" s="8">
        <v>42421</v>
      </c>
      <c r="B40" s="9" t="s">
        <v>96</v>
      </c>
      <c r="C40" s="9">
        <v>1.22</v>
      </c>
      <c r="D40" s="9" t="s">
        <v>19</v>
      </c>
      <c r="E40" s="9" t="s">
        <v>15</v>
      </c>
      <c r="F40" s="5">
        <f t="shared" si="2"/>
        <v>0.22</v>
      </c>
      <c r="G40" s="5">
        <f t="shared" si="3"/>
        <v>-2.2600000000000002</v>
      </c>
      <c r="I40" s="1"/>
    </row>
    <row r="41" spans="1:9" x14ac:dyDescent="0.25">
      <c r="A41" s="8">
        <v>42421</v>
      </c>
      <c r="B41" s="9" t="s">
        <v>97</v>
      </c>
      <c r="C41" s="9">
        <v>1.21</v>
      </c>
      <c r="D41" s="9" t="s">
        <v>21</v>
      </c>
      <c r="E41" s="9" t="s">
        <v>15</v>
      </c>
      <c r="F41" s="5">
        <f t="shared" si="2"/>
        <v>0.2</v>
      </c>
      <c r="G41" s="5">
        <f t="shared" si="3"/>
        <v>-2.06</v>
      </c>
      <c r="I41" s="1"/>
    </row>
    <row r="42" spans="1:9" x14ac:dyDescent="0.25">
      <c r="A42" s="8">
        <v>42421</v>
      </c>
      <c r="B42" s="9" t="s">
        <v>98</v>
      </c>
      <c r="C42" s="9">
        <v>1.22</v>
      </c>
      <c r="D42" s="9" t="s">
        <v>12</v>
      </c>
      <c r="E42" s="9" t="s">
        <v>15</v>
      </c>
      <c r="F42" s="5">
        <f t="shared" si="2"/>
        <v>0.22</v>
      </c>
      <c r="G42" s="5">
        <f t="shared" si="3"/>
        <v>-1.84</v>
      </c>
      <c r="I42" s="1"/>
    </row>
    <row r="43" spans="1:9" x14ac:dyDescent="0.25">
      <c r="A43" s="8"/>
      <c r="G43" s="5"/>
      <c r="I43" s="1"/>
    </row>
    <row r="44" spans="1:9" x14ac:dyDescent="0.25">
      <c r="E44" s="9" t="s">
        <v>107</v>
      </c>
      <c r="F44" s="5" t="s">
        <v>105</v>
      </c>
      <c r="G44" s="6" t="s">
        <v>106</v>
      </c>
    </row>
    <row r="45" spans="1:9" x14ac:dyDescent="0.25">
      <c r="E45" s="9" t="s">
        <v>5</v>
      </c>
      <c r="F45" s="5">
        <f>SUM(F2:F44)</f>
        <v>-0.13000000000000025</v>
      </c>
      <c r="G45" s="5">
        <f>'complete results log'!F79</f>
        <v>-1.84</v>
      </c>
    </row>
    <row r="46" spans="1:9" x14ac:dyDescent="0.25">
      <c r="E46" s="9" t="s">
        <v>99</v>
      </c>
      <c r="F46" s="5">
        <f>COUNT(F2:F44)</f>
        <v>40</v>
      </c>
      <c r="G46" s="5">
        <f>'complete results log'!F80</f>
        <v>75</v>
      </c>
    </row>
    <row r="47" spans="1:9" x14ac:dyDescent="0.25">
      <c r="E47" s="9" t="s">
        <v>100</v>
      </c>
      <c r="F47" s="5">
        <f>COUNTIF(F2:F44,"&gt;0")</f>
        <v>32</v>
      </c>
      <c r="G47" s="5">
        <f>'complete results log'!F81</f>
        <v>59</v>
      </c>
    </row>
    <row r="48" spans="1:9" x14ac:dyDescent="0.25">
      <c r="E48" s="9" t="s">
        <v>101</v>
      </c>
      <c r="F48" s="11">
        <f>F47/F46</f>
        <v>0.8</v>
      </c>
      <c r="G48" s="11">
        <f>'complete results log'!F82</f>
        <v>0.78666666666666663</v>
      </c>
    </row>
    <row r="49" spans="5:7" x14ac:dyDescent="0.25">
      <c r="E49" s="9" t="s">
        <v>102</v>
      </c>
      <c r="F49" s="12">
        <f>F45/F46</f>
        <v>-3.2500000000000064E-3</v>
      </c>
      <c r="G49" s="12">
        <f>'complete results log'!F83</f>
        <v>-2.4533333333333334E-2</v>
      </c>
    </row>
    <row r="50" spans="5:7" x14ac:dyDescent="0.25">
      <c r="E50" s="9" t="s">
        <v>103</v>
      </c>
      <c r="F50" s="14">
        <f>((SUM(C2:C44)-F46)/F46)+1</f>
        <v>1.2602499999999996</v>
      </c>
      <c r="G50" s="14">
        <f>'complete results log'!F84</f>
        <v>1.2484</v>
      </c>
    </row>
    <row r="62" spans="5:7" x14ac:dyDescent="0.25">
      <c r="F62" s="5">
        <f>0.6*0.95</f>
        <v>0.56999999999999995</v>
      </c>
    </row>
    <row r="72" spans="4:6" x14ac:dyDescent="0.25">
      <c r="D72" s="9">
        <v>4729.6000000000004</v>
      </c>
      <c r="E72" s="9">
        <v>5058</v>
      </c>
      <c r="F72" s="5">
        <f>E72-D72</f>
        <v>328.39999999999964</v>
      </c>
    </row>
    <row r="73" spans="4:6" x14ac:dyDescent="0.25">
      <c r="F73" s="5">
        <v>3.2070000000000001E-2</v>
      </c>
    </row>
    <row r="74" spans="4:6" x14ac:dyDescent="0.25">
      <c r="F74" s="5">
        <f>F73*F72</f>
        <v>10.531787999999988</v>
      </c>
    </row>
    <row r="77" spans="4:6" x14ac:dyDescent="0.25">
      <c r="E77" s="9" t="s">
        <v>104</v>
      </c>
      <c r="F77" s="5">
        <f>F65-F74+187</f>
        <v>176.46821200000002</v>
      </c>
    </row>
  </sheetData>
  <autoFilter ref="D1:D77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31" sqref="G31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complete results log</vt:lpstr>
      <vt:lpstr>month 2</vt:lpstr>
      <vt:lpstr>Sheet2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 Collins</dc:creator>
  <cp:keywords/>
  <dc:description/>
  <cp:lastModifiedBy>Lucy Collins</cp:lastModifiedBy>
  <cp:revision/>
  <dcterms:created xsi:type="dcterms:W3CDTF">2015-11-19T15:55:06Z</dcterms:created>
  <dcterms:modified xsi:type="dcterms:W3CDTF">2016-02-27T15:35:16Z</dcterms:modified>
  <cp:category/>
  <cp:contentStatus/>
</cp:coreProperties>
</file>